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adriana.palacios\Desktop\2021\SEGUIMIENTO PAGINA WEB\"/>
    </mc:Choice>
  </mc:AlternateContent>
  <xr:revisionPtr revIDLastSave="0" documentId="8_{41C65F4B-C4B5-4314-851A-049903715F09}" xr6:coauthVersionLast="47" xr6:coauthVersionMax="47" xr10:uidLastSave="{00000000-0000-0000-0000-000000000000}"/>
  <bookViews>
    <workbookView xWindow="-120" yWindow="-120" windowWidth="24240" windowHeight="13140" xr2:uid="{931A64E8-5E26-4307-86D0-E02FF029C077}"/>
  </bookViews>
  <sheets>
    <sheet name="VIGENCIA 2017" sheetId="1" r:id="rId1"/>
  </sheets>
  <definedNames>
    <definedName name="_xlnm._FilterDatabase" localSheetId="0" hidden="1">'VIGENCIA 2017'!$A$1:$AO$187</definedName>
    <definedName name="_xlnm.Print_Titles" localSheetId="0">'VIGENCIA 2017'!$1:$1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 i="1" l="1"/>
  <c r="P3" i="1"/>
  <c r="Q3" i="1" s="1"/>
  <c r="P4" i="1"/>
  <c r="P6" i="1"/>
  <c r="Q7" i="1"/>
  <c r="P8" i="1"/>
  <c r="Q9" i="1"/>
  <c r="P10" i="1"/>
  <c r="Q10" i="1" s="1"/>
  <c r="Q11" i="1"/>
  <c r="P12" i="1"/>
  <c r="Q13" i="1"/>
  <c r="Q14" i="1"/>
  <c r="Q15" i="1"/>
  <c r="P16" i="1"/>
  <c r="Q16" i="1"/>
  <c r="P17" i="1"/>
  <c r="Q17" i="1" s="1"/>
  <c r="Q18" i="1"/>
  <c r="P19" i="1"/>
  <c r="Q19" i="1" s="1"/>
  <c r="P20" i="1"/>
  <c r="Q20" i="1"/>
  <c r="P21" i="1"/>
  <c r="Q21" i="1" s="1"/>
  <c r="P22" i="1"/>
  <c r="Q22" i="1"/>
  <c r="P23" i="1"/>
  <c r="Q23" i="1" s="1"/>
  <c r="P24" i="1"/>
  <c r="Q24" i="1"/>
  <c r="Q25" i="1"/>
  <c r="P26" i="1"/>
  <c r="Q26" i="1" s="1"/>
  <c r="P27" i="1"/>
  <c r="Q27" i="1"/>
  <c r="P28" i="1"/>
  <c r="Q28" i="1" s="1"/>
  <c r="P29" i="1"/>
  <c r="Q30" i="1"/>
  <c r="P31" i="1"/>
  <c r="P32" i="1"/>
  <c r="Q32" i="1"/>
  <c r="Q33" i="1"/>
  <c r="Q34" i="1"/>
  <c r="P37" i="1"/>
  <c r="Q37" i="1"/>
  <c r="P44" i="1"/>
  <c r="Q44" i="1" s="1"/>
  <c r="Q45" i="1"/>
  <c r="P46" i="1"/>
  <c r="Q46" i="1"/>
  <c r="P47" i="1"/>
  <c r="Q51" i="1"/>
  <c r="Q54" i="1"/>
  <c r="Q55" i="1"/>
  <c r="Q56" i="1"/>
  <c r="Q57" i="1"/>
  <c r="P58" i="1"/>
  <c r="Q58" i="1"/>
  <c r="AL58" i="1"/>
  <c r="P59" i="1"/>
  <c r="Q59" i="1"/>
  <c r="Q60" i="1"/>
  <c r="Q63" i="1"/>
  <c r="P64" i="1"/>
  <c r="P66" i="1"/>
  <c r="Q69" i="1"/>
  <c r="P70" i="1"/>
  <c r="Q70" i="1" s="1"/>
  <c r="Q71" i="1"/>
  <c r="P72" i="1"/>
  <c r="Q72" i="1" s="1"/>
  <c r="Q73" i="1"/>
  <c r="Q74" i="1"/>
  <c r="P75" i="1"/>
  <c r="Q75" i="1" s="1"/>
  <c r="P76" i="1"/>
  <c r="P78" i="1"/>
  <c r="P80" i="1"/>
  <c r="Q80" i="1" s="1"/>
  <c r="Q81" i="1"/>
  <c r="Q82" i="1"/>
  <c r="Q83" i="1"/>
  <c r="Q86" i="1"/>
  <c r="P91" i="1"/>
  <c r="Q93" i="1"/>
  <c r="Q97" i="1"/>
  <c r="Q98" i="1"/>
  <c r="P99" i="1"/>
  <c r="Q99" i="1"/>
  <c r="Q100" i="1"/>
  <c r="Q101" i="1"/>
  <c r="Q102" i="1"/>
  <c r="P105" i="1"/>
  <c r="Q105" i="1"/>
  <c r="Q108" i="1"/>
  <c r="P109" i="1"/>
  <c r="Q109" i="1"/>
  <c r="Q110" i="1"/>
  <c r="M111" i="1"/>
  <c r="Q111" i="1"/>
  <c r="Q112" i="1"/>
  <c r="P113" i="1"/>
  <c r="V113" i="1"/>
  <c r="V114" i="1"/>
  <c r="Q116" i="1"/>
  <c r="P117" i="1"/>
  <c r="Q117" i="1"/>
  <c r="P118" i="1"/>
  <c r="Q118" i="1"/>
  <c r="Q121" i="1"/>
  <c r="Q122" i="1"/>
  <c r="P124" i="1"/>
  <c r="Q124" i="1"/>
  <c r="Q126" i="1"/>
  <c r="AL126" i="1"/>
  <c r="Q127" i="1"/>
  <c r="Q128" i="1"/>
  <c r="Q130" i="1"/>
  <c r="Y131" i="1"/>
  <c r="Y132" i="1"/>
  <c r="Q133" i="1"/>
  <c r="Q138" i="1"/>
  <c r="Q139" i="1"/>
  <c r="Q140" i="1"/>
  <c r="Q141" i="1"/>
  <c r="Q142" i="1"/>
  <c r="V144" i="1"/>
  <c r="Q146" i="1"/>
  <c r="Q147" i="1"/>
  <c r="Q148" i="1"/>
  <c r="P155" i="1"/>
  <c r="Q155" i="1" s="1"/>
  <c r="Q156" i="1"/>
  <c r="Q159" i="1"/>
  <c r="Q160" i="1"/>
  <c r="Q170" i="1"/>
  <c r="Q171" i="1"/>
  <c r="Q172" i="1"/>
  <c r="Y172" i="1"/>
  <c r="Q173" i="1"/>
  <c r="Q175" i="1"/>
  <c r="Q177" i="1"/>
  <c r="Q179" i="1"/>
  <c r="Q181" i="1"/>
  <c r="V181" i="1"/>
  <c r="V182" i="1"/>
  <c r="Q183" i="1"/>
  <c r="Q184" i="1"/>
  <c r="Q186" i="1"/>
</calcChain>
</file>

<file path=xl/sharedStrings.xml><?xml version="1.0" encoding="utf-8"?>
<sst xmlns="http://schemas.openxmlformats.org/spreadsheetml/2006/main" count="3148" uniqueCount="1271">
  <si>
    <t>01-007-2017</t>
  </si>
  <si>
    <t>CUMPLIMIENTO. CALIDAD Y SALARIOS</t>
  </si>
  <si>
    <t>21-44-101262739</t>
  </si>
  <si>
    <t>SEGUROS DEL ESTADO</t>
  </si>
  <si>
    <t>POLIZA</t>
  </si>
  <si>
    <t>ABOGADA EMMA GONZALEZ ARBOLEDA</t>
  </si>
  <si>
    <t>ENTREGADO AL ARCHIVO</t>
  </si>
  <si>
    <t>LIQUIDADO</t>
  </si>
  <si>
    <t>ALFM</t>
  </si>
  <si>
    <t>SUMINISTRO DE TAMAL TOLIMENSE ESPECIAL DE 350 A 400 GRAMOS, CON EL PROPOSITO DE ATENDER EL NORMAL FUNCIONAMIENTO ADMINISTRATIVO Y OPERATIVO EN LOS COMEDORES AGLO BIRNO-44 (UBICADO EN EL BATALLON DE INF. N° 44 CR RAMON NONATO PEREZ KM 1 VIA CABAÑAS TAURAMENA CASANARE) BASER 16 Y GRUPO GUIAS (UBICADOS EN LA TRANSVERSAL 18 MARGINAL DE LA SELVA DECIMA SEXTA BRIGADA YOPAL 7 CASANARE) BITER 16 (UBICADO EN CASANARE), BAJO LA ADMINISTRACION DE LA ALFM REGIONAL LLANOS ORIENTALES</t>
  </si>
  <si>
    <t>900532470-6</t>
  </si>
  <si>
    <t>INDUSTRIA DE ALIMENTOS EL BUEN GUSTO S,A,S</t>
  </si>
  <si>
    <t>ROSA MARIA</t>
  </si>
  <si>
    <t>SUMINISTRO</t>
  </si>
  <si>
    <t>185-2017</t>
  </si>
  <si>
    <t>MINIMA CUANTIA</t>
  </si>
  <si>
    <t>2017</t>
  </si>
  <si>
    <t>001-137-17</t>
  </si>
  <si>
    <t>400000939</t>
  </si>
  <si>
    <t>15-44-101190816</t>
  </si>
  <si>
    <t>ADQUISICION DE LA CITACION PRESIDENCIAL DE LA VICTORIA MILITAR Y POLICIAL PARA LOS FUNCIONARIOS DE LA ALFM</t>
  </si>
  <si>
    <t>830055827-1</t>
  </si>
  <si>
    <t>GRANADOS Y CONDECORACIONES S.A.S.</t>
  </si>
  <si>
    <t>SULMA</t>
  </si>
  <si>
    <t>COMPRAVENTA</t>
  </si>
  <si>
    <t>182-2017</t>
  </si>
  <si>
    <t>001-136-17</t>
  </si>
  <si>
    <t>CONTRATAR LA PRESTACION DE SERVICIOS DE ALQUILER DE SALONES, ALIMENTACION Y BEBIDAS, ACTIVIDADES DE TRANSPORTE Y ALOJAMIENTO QUE SE REQUIERAN PARA EL DESARROLLO DE LAS DIFERNTES ACTIVIDADES DE BIENESTAR SOCIAL Y DESARROLLO INSTITUCIONAL, PROGRAMADAS POR LA AGENCIA LOGISTICA DE LAS FUERZAS MILITARES</t>
  </si>
  <si>
    <t>860006543-5</t>
  </si>
  <si>
    <t xml:space="preserve">SOCIEDAD HOTELERA TEQUENDAMA </t>
  </si>
  <si>
    <t>PRESTACION DE SERVICIOS</t>
  </si>
  <si>
    <t>S/N</t>
  </si>
  <si>
    <t>CONTRATACION DIRECTA</t>
  </si>
  <si>
    <t>001-135-18</t>
  </si>
  <si>
    <t>4300000929</t>
  </si>
  <si>
    <t>CUMPLIMIENYTO . CALIDAD -SALARIOS - responsabilidad civil</t>
  </si>
  <si>
    <t>GU029176 y re001511</t>
  </si>
  <si>
    <t>CONFIANZA</t>
  </si>
  <si>
    <t>MANTENIMINETO PREVENTOIVO Y CORRECTIVO CON RESPUESTOS PARA LOS SISTEMAS DE AIIRE ACONDICIONADO Y VENTILACION MECANICA DE LA OFICINA PRINCIPAL DE LA ALFM</t>
  </si>
  <si>
    <t>900846370-6</t>
  </si>
  <si>
    <t>CONTROL SERVICES ENGINEERING S.A.S</t>
  </si>
  <si>
    <t>LIDA</t>
  </si>
  <si>
    <t>MANTENIMIENTO</t>
  </si>
  <si>
    <t>167-2017</t>
  </si>
  <si>
    <t>001-134-17</t>
  </si>
  <si>
    <t>4000000940</t>
  </si>
  <si>
    <t>CUMPLIMIENYTO . CALIDAD -SALARIOS</t>
  </si>
  <si>
    <t>48-44-101004146</t>
  </si>
  <si>
    <t>ADQUIRIR BASCULAS ELECTRONICAS PARA LA REGIONAL TOLIMA GRANDE DE LA AGENCIA LOGISTICA DE LAS FUERZAS MILITARES DISTRIUBUIDOS ENTRE CADS Y COMEDORES DE TROPA</t>
  </si>
  <si>
    <t>811030748-0</t>
  </si>
  <si>
    <t>METROLOGIA GLOBAL S.A.S</t>
  </si>
  <si>
    <t>166-2017</t>
  </si>
  <si>
    <t>001-133-17</t>
  </si>
  <si>
    <t>ESMERALDA RODRIGUEZ</t>
  </si>
  <si>
    <t>CORONEL (RA) OSCAR ALBETO JARAMILLO CARRILLO- DIRECTOR GENERAL</t>
  </si>
  <si>
    <t>SE ENVIA LIQUIDACION AL CONTRATISTA 15-11-18</t>
  </si>
  <si>
    <t xml:space="preserve">LIQUIDADO </t>
  </si>
  <si>
    <t>113-01-A-COFAC-JOL-2016 Y 004-MDN-ARC-JOLA-2016  Y 005-MDN-ARC-JOLA-2016</t>
  </si>
  <si>
    <t>SUMINISTRO DE COMBUSTIBLES DE AVIACION, CON DESTINO A LAS AERONAVES DE LA FUERZA PUBLICA, DE ESTADO Y DEMAS ENTIDADES CON LAS CUALES SE TENGAN CONVENIOS, CONTRATOS O ACUERDOS O QUE PRESTEN SUS SEVICXIOS O ESTEN EN CUMPLIMIENTO DE ALGUNA MISISON EN APOYO A LA FUERZA PUBLICA, PARA SER ENTREGADO DONDER SE REQIUIERA</t>
  </si>
  <si>
    <t>COMBUSTIBLES Y TRANSPORTES  HERNANDEZ S.A.</t>
  </si>
  <si>
    <t>ASOCIACION 191/2016</t>
  </si>
  <si>
    <t>ADICION N° 1    001-132-17</t>
  </si>
  <si>
    <t>010784 Y 1021619</t>
  </si>
  <si>
    <t>PREVISORA</t>
  </si>
  <si>
    <t>FUERZA AEREA COLOMBIANA  Y ARMADA NACIONAL</t>
  </si>
  <si>
    <t>830118785-2</t>
  </si>
  <si>
    <t>001-132-17</t>
  </si>
  <si>
    <t>CUMPLIMIENTO ,  CALIDAD Y SALARIOS</t>
  </si>
  <si>
    <t xml:space="preserve">14-44-101096409 </t>
  </si>
  <si>
    <t>SEGUROS DEL ESTADO S.A</t>
  </si>
  <si>
    <t>FAVIO GARCIA</t>
  </si>
  <si>
    <t>SUBDIRECTOR GENERAL CONTRATACIÓN</t>
  </si>
  <si>
    <t xml:space="preserve">ENTREGADO AL ARCHIVO </t>
  </si>
  <si>
    <t>ARMADA NACIONAL - SOCIEDAD PUERTO INDUSTRIAL AGUADIULCE   S.A.</t>
  </si>
  <si>
    <t>001-2016</t>
  </si>
  <si>
    <t>SUMINISTRO DE REPUESTOS PARA VEHICULOS, EQUIPOS Y MAQUINARIA REQUERIDOS DURANTE LA CONSTRUCCION DE LA CARRETERA QUE COMUNICA LAS INSTALACIONES DE LA ARMADA NACIONAL EN LA ISLA NAVAL DE BUENAVENTURA CON LA VIA QUE CONDUCE A LAS INSTALACIONES DEL PUESTO DE AGUA DULCE EN EL PUNTO K18+315</t>
  </si>
  <si>
    <t>900709559-4</t>
  </si>
  <si>
    <t>COMERCIALIZADORA  SEVERAL PARTS S.A.S</t>
  </si>
  <si>
    <t>162-2017</t>
  </si>
  <si>
    <t>001-131-17</t>
  </si>
  <si>
    <t>852,013,25</t>
  </si>
  <si>
    <t>CUMPLIMIENTO. CALIDAD, SALARIOS, RESPONSABILIDAD</t>
  </si>
  <si>
    <t>GU057098 Y RE001540</t>
  </si>
  <si>
    <t>YENNY DAZA ROJAS</t>
  </si>
  <si>
    <t>NA</t>
  </si>
  <si>
    <t>PRESTACION DE SERVICIO DE MANTENIMIENTO PREVENTIVO  Y CORRECTIVO CON REPUESTOS PARA DOS ASCENSORES DE LA OFICINA PRINCIPAL DE LA ALFM</t>
  </si>
  <si>
    <t>860025639-4</t>
  </si>
  <si>
    <t>MITSUBISHI ELECTRIC DE COLOMBIA LTDA</t>
  </si>
  <si>
    <t>MARTHA SIERRA</t>
  </si>
  <si>
    <t>133-2017</t>
  </si>
  <si>
    <t>CONTRATACION DIRECTA CON PROVEEDOR EXCLUSIVO</t>
  </si>
  <si>
    <t>001-130-17</t>
  </si>
  <si>
    <t>4300000911</t>
  </si>
  <si>
    <t>61-44-101025779 Y 61-40-101009929</t>
  </si>
  <si>
    <t>CORONEL JUAN VARGAS BARRETO</t>
  </si>
  <si>
    <t>en vb cr collazos 11-04-19</t>
  </si>
  <si>
    <t>14/04/2018-              15-08-2018</t>
  </si>
  <si>
    <t>CONSTRUCCION DE OBRAS EXTERIORES DE LA REGIONAL TOLIMA GRANDE EN LA BASE MILITAR TOLEMAIDA UBICADA EN NILO CUNDINAMARCA</t>
  </si>
  <si>
    <t>901137470-6</t>
  </si>
  <si>
    <t>UNION TEMPORAL OBRAS TOELMAIDA 17</t>
  </si>
  <si>
    <t>LUZ PATRICIA</t>
  </si>
  <si>
    <t>OBRA</t>
  </si>
  <si>
    <t>142-20217</t>
  </si>
  <si>
    <t>SELECCIÓN ABREVIADA</t>
  </si>
  <si>
    <t>001-129-17</t>
  </si>
  <si>
    <t>4400003070</t>
  </si>
  <si>
    <t>CUMPLIMIENTO Y CALIDAD</t>
  </si>
  <si>
    <t>11-44-101114057</t>
  </si>
  <si>
    <t>SEGUROS DEL ESTADO S.A.</t>
  </si>
  <si>
    <t xml:space="preserve">CENTRAL ADMINISTRATIVA Y CONTABLE </t>
  </si>
  <si>
    <t>CENAC</t>
  </si>
  <si>
    <t>PRESTACION DE SERVICIOS PARA DESEMPEÑAR LAS FIUNCIONES DE MANTENIMIENTO Y REPARACION MAQUINARIA PESADA EN LA CONSTRUCCION DE LA CARRETERA DE ACCESO PARA LA CONEXIÓN DE LA UNIDAD MILITAR BFIM 24 ISLA NAVAL, CON LA VIA PRINCIPAL (AGUAA DELCE-CABAL POMBO) EN BUENAVENTURA VALLE DEL CAUCA</t>
  </si>
  <si>
    <t>CARLOS ALBERTO MORENO GAVIRIA</t>
  </si>
  <si>
    <t>ELISA</t>
  </si>
  <si>
    <t>164-2017</t>
  </si>
  <si>
    <t>001-128-17</t>
  </si>
  <si>
    <t>ANASE</t>
  </si>
  <si>
    <t>ROSA YANETH</t>
  </si>
  <si>
    <t>001-127-17</t>
  </si>
  <si>
    <t>4300000872</t>
  </si>
  <si>
    <t>CUMPLIMIENTO-CALIDAD-SALARIOS</t>
  </si>
  <si>
    <t>33-44-101164128</t>
  </si>
  <si>
    <t>DISEÑO SUMINISTRO E INSTALACION DE UN SISTEMA DE VENTILACION MECANICA INYECCION Y EXTRACCION DE AIRE PARA EL PROYECTO PLANTA PANIFICADORA DE LA ALFM</t>
  </si>
  <si>
    <t>900284599-+2</t>
  </si>
  <si>
    <t>AIRES TERMICOS MANTENIMIENTO E INGENIERIA S.A.S</t>
  </si>
  <si>
    <t>149-2017</t>
  </si>
  <si>
    <t>001-126-17</t>
  </si>
  <si>
    <t>AMBIENTACION DE ESPACIOS NECESARIOS PARA EL OPTIMO FUNCIOAMIENTO DE LA PLANTA PANIFICADORA DE LA ALFM</t>
  </si>
  <si>
    <t>900204854-4</t>
  </si>
  <si>
    <t>OMICRON DEL LLANO  LTDA</t>
  </si>
  <si>
    <t>ADICION N° 1 001-125-17</t>
  </si>
  <si>
    <t>4200002155</t>
  </si>
  <si>
    <t>CALLIDAD-CUMPLIMIENTO-SALARIOS-RESPONSABILIDAD</t>
  </si>
  <si>
    <t>30-44-101024192 Y 30-40101007986</t>
  </si>
  <si>
    <t>150-2017</t>
  </si>
  <si>
    <t>001-125-17</t>
  </si>
  <si>
    <t>20186030020500005E</t>
  </si>
  <si>
    <t>EJECUCIÓN</t>
  </si>
  <si>
    <t>4300000907</t>
  </si>
  <si>
    <t>GU075653</t>
  </si>
  <si>
    <t>FABIO GARCIA</t>
  </si>
  <si>
    <t>SECRETARIO GENERAL</t>
  </si>
  <si>
    <t>LIQUIDACION EN VB DRA VIRGINIA  15-03-19</t>
  </si>
  <si>
    <t>MANTENIMIENTO CORRECTIVO, ADECUACION A TODO COSTO DE LAS REDES DE ACUEDUCTO Y ALCANTARILLADO Y PERMISOS NECESARIOS DE LA SEDE ADMINISTRATIVA Y CADS REGIONAL LLNANOS ORIENTALES UBICADA EN LA CIUDAD DE VILLAVICENCIO META</t>
  </si>
  <si>
    <t>901133474-7</t>
  </si>
  <si>
    <t>CONSORCIO OBRAS HC</t>
  </si>
  <si>
    <t>CAROLD. GRUPO 1</t>
  </si>
  <si>
    <t>126-2017</t>
  </si>
  <si>
    <t>SELECCIUON ABREVIADA</t>
  </si>
  <si>
    <t>001-124-17</t>
  </si>
  <si>
    <t>20186030020500004E</t>
  </si>
  <si>
    <t>4400000276</t>
  </si>
  <si>
    <t>CUMPLIMIENTO, CALIDAD, SALARIOS</t>
  </si>
  <si>
    <t>15-44-101189413</t>
  </si>
  <si>
    <t>NESTOR CASTELLANOS</t>
  </si>
  <si>
    <t>INTERVENTORIA TECNICA, FINANCIERA, JURIDICA, ADMINISTRTIVA Y AMBIENTAL PARA LA CONSTRUCCION DEL CENTRO DE REHABILITACION FUNCIONAL BATALLON DE SANIDAD CRF-BASAN EN BOGOTA D.,C.</t>
  </si>
  <si>
    <t>901133814-8</t>
  </si>
  <si>
    <t>CONSORCIO FY</t>
  </si>
  <si>
    <t>CAROLD</t>
  </si>
  <si>
    <t>INTERVENTORIA</t>
  </si>
  <si>
    <t>156-2017</t>
  </si>
  <si>
    <t>ADICION N° 1 001-123-17</t>
  </si>
  <si>
    <t>20/01/2018                                                    30/01/2018</t>
  </si>
  <si>
    <t>001-123-17</t>
  </si>
  <si>
    <t>5100001884</t>
  </si>
  <si>
    <t>400008230 Y 400008231</t>
  </si>
  <si>
    <t>NACIONAL DE SEGUROS</t>
  </si>
  <si>
    <t>ARMADA NACIONAL</t>
  </si>
  <si>
    <t>004-MDN-ARC-.JOLA-2016  y 310 SUBAFIN -201+6</t>
  </si>
  <si>
    <t>SUMINISTRO DE COMBUSTIBLES MARITIMOS PARA LA ARMADA NACIONAL, EL DEPARTAMENTO DE DEFENSA DE LOS ESTADO SUNIDOS DE AMERICA, EL FONDO NACIONAL DE GESTION DEL RIESGO DE DESASTRES Y LA DIRECCION GENERAL MARITIMA DONDE ESTAS LO REQUIERAN</t>
  </si>
  <si>
    <t>830095213-0</t>
  </si>
  <si>
    <t>ORGANIZACIÓN TERPEL SA</t>
  </si>
  <si>
    <t>129-2017</t>
  </si>
  <si>
    <t>001-122-17</t>
  </si>
  <si>
    <t>SUMINISTRO DE COMBUSTIBLES MARITIMOS PARA LA ARMADA NACIONAL, EL DEPARTAMNETO DE DEFENSA DE LOS ESTADOS UNIDOS DE AMERICA, EL FONDO NACIONAL DE GESTION DEL RIESGO DE DESATRES Y LA DIRECCION GENERAL MARITIMA DONDE ESTAS LO REQUIERAN (lotes Adjudicados 1-3-6-8-9 y 10)</t>
  </si>
  <si>
    <t>C.I. FUEL SERVICES S.A.</t>
  </si>
  <si>
    <t>adicion n° 1 001-116-17</t>
  </si>
  <si>
    <t>4300000844</t>
  </si>
  <si>
    <t>36-44-101039578</t>
  </si>
  <si>
    <t>SERVICIO DE COPIADO E IMPRESIÓN, FICHEROS, TARJETAS BIOMETRICAS PARA LA AGENCIA LOGISTICA DE LAS FUERZAS MILITARES OFICINA PRINCIPAL Y REGIONAL NORTE</t>
  </si>
  <si>
    <t>830053669-5</t>
  </si>
  <si>
    <t>SOLUTION COPY LTDA</t>
  </si>
  <si>
    <t>151-2017</t>
  </si>
  <si>
    <t>001-121-17</t>
  </si>
  <si>
    <t>BOLSA MERCNANTIL</t>
  </si>
  <si>
    <t>BURSATILES GANADEROS DE COLOMBIA</t>
  </si>
  <si>
    <t>MONICA TOVAR</t>
  </si>
  <si>
    <t>001-120-17</t>
  </si>
  <si>
    <t>EL EXPEDIENTE NO HA SIDO ALLEGADO AL GRUPO GES</t>
  </si>
  <si>
    <t>ANULADO</t>
  </si>
  <si>
    <t>PRECONTRACTUAL</t>
  </si>
  <si>
    <t>001-119-17</t>
  </si>
  <si>
    <t>4200002156</t>
  </si>
  <si>
    <t>21-44-101259893</t>
  </si>
  <si>
    <t>LIQUIDACION EN FIRMA CONTRATISTA 26-03-19</t>
  </si>
  <si>
    <t>ADECUACION Y TRASLADO DE PUNTOS ELECTRICOS PUNTO DE VOZ Y DATOS PUESTO DE TRABAJO EN LA ALFM</t>
  </si>
  <si>
    <t>830096591-4</t>
  </si>
  <si>
    <t>FLANCEL COMUNICACIONES S.A.S</t>
  </si>
  <si>
    <t>153-2017</t>
  </si>
  <si>
    <t>001-118-17</t>
  </si>
  <si>
    <t>4400000274</t>
  </si>
  <si>
    <t>11-44-101113063</t>
  </si>
  <si>
    <t>CONTRATAR LOS SERVICIOS DE UN MAESTRO DE OBRA EN LA CONSTRUCCION DE LA CARRETERA DE ACCESO PARA LA CONEXIÓN CON LA VIA PRINCIPAL (AGUADULCE-CABAL POMBO) EN BUENAVENTURA VALLE DEL CAUCA</t>
  </si>
  <si>
    <t>JOSE ANTONIO  JOJOA PEREZ</t>
  </si>
  <si>
    <t>158-2017</t>
  </si>
  <si>
    <t xml:space="preserve">CONTRACTACION DIECTA </t>
  </si>
  <si>
    <t>001-117-17</t>
  </si>
  <si>
    <t>5100001853</t>
  </si>
  <si>
    <t>21-44-101260102 Y 21-40-101113863</t>
  </si>
  <si>
    <t>900108074-5</t>
  </si>
  <si>
    <t>SELECCIÓN ABREVIADA SUBASTA INVERSA ELECTRONICA</t>
  </si>
  <si>
    <t>001-116-17</t>
  </si>
  <si>
    <t>4200002121</t>
  </si>
  <si>
    <t>CALLIDAD-CUMPLIMIENTO-SALARIOS</t>
  </si>
  <si>
    <t>21-44-101259581</t>
  </si>
  <si>
    <t>ADECUACION DE DIVISIONES QUE INCLUYE SUMINISTRO DE  VIDRIO TEMPLADO, SUMINISTRO E INSTALACION DE MUROS DRYWALL DIVISORIOS EN LA SEDE PRINCIPAL DE LA ALFM</t>
  </si>
  <si>
    <t>900170194-3</t>
  </si>
  <si>
    <t>INGENIERIA Y SERVICIOS D&amp;C LTDA</t>
  </si>
  <si>
    <t>148-2017</t>
  </si>
  <si>
    <t>001-115-17</t>
  </si>
  <si>
    <t>4400000280</t>
  </si>
  <si>
    <t>CALIDAD Y CIUMPLIMIENTO</t>
  </si>
  <si>
    <t>41-44-101195479</t>
  </si>
  <si>
    <t>TERMINACION ANTICIPADA
LIQUIDACION ENVIADA POR MENSAJE GENERAL. Estado contrato "EN REVISIÓN DEL PROVEEDOR"</t>
  </si>
  <si>
    <t>ECOPETROL</t>
  </si>
  <si>
    <t>5211798 (013-075)</t>
  </si>
  <si>
    <t>COINTRATAR LOS SEVICIOS DE UN INGENIERO AMBIENTAL PARA LA OBTENCION DE PERMISOS DE VERTIMENTOS Y CONCESION DE AGUAS PARA LAS BASES MILITARES DE ANTENAS Y PARAMO EN LE MUNICIPIO DE PUERRES - NARIUÑO</t>
  </si>
  <si>
    <t>KAREN CRISTINA CORONEL ROBLES</t>
  </si>
  <si>
    <t>152-2017</t>
  </si>
  <si>
    <t>CONTRACTACION DIRECTA</t>
  </si>
  <si>
    <t>001-114-17</t>
  </si>
  <si>
    <t>activos 4200002086   servicios 4300000840 consumo 4000000864</t>
  </si>
  <si>
    <t>CUMPLIMIENTO-CALIDAD-SALARIOS  - RESPONSABILIDAD</t>
  </si>
  <si>
    <t>15-44-101189083 Y 15-40-101048511</t>
  </si>
  <si>
    <t>NO SE ENCUENTRA INFORME DE SUPERVISIÓN EN EL EXPEDIENTE</t>
  </si>
  <si>
    <t>ADQUISICION , INSTALACION Y PUESTA EN FUNCIONAMIENTO DE UN SISTEMA CCTV PARA LA OFICINA PRINCIPAL DE LA ALFM</t>
  </si>
  <si>
    <t>900777227-4</t>
  </si>
  <si>
    <t>NUEVA ERA TECH SAS</t>
  </si>
  <si>
    <t>145-2017</t>
  </si>
  <si>
    <t>001-113-17</t>
  </si>
  <si>
    <t>8020240114-4</t>
  </si>
  <si>
    <t>CI. INTER FUELS S.A.S</t>
  </si>
  <si>
    <t>adicion n°  3     001-112-17</t>
  </si>
  <si>
    <t>SUMINISTRO DE COMBUSTIBLES MARITIMOS PARA LA ARMADA NACIONAL, EL DEPARTAMNETO DE DEFENSA DE LOS ESTADOS UNIDOS DE AMERICA, EL FONDO NACIONAL DE GESTION DEL RIESGO DE DESATRES Y LA DIRECCION GENERAL MARITIMA DONDE ESTAS LO REQUIERAN</t>
  </si>
  <si>
    <t>adicion n° 2 001-112-17</t>
  </si>
  <si>
    <t>5100001838</t>
  </si>
  <si>
    <t>85-44-101087451 Y 85-40-101034718</t>
  </si>
  <si>
    <t>adicion n° 1001-112-17</t>
  </si>
  <si>
    <t>001-112-17</t>
  </si>
  <si>
    <t>20186030020500003E</t>
  </si>
  <si>
    <t>4300000835</t>
  </si>
  <si>
    <t>11-44-101112800</t>
  </si>
  <si>
    <t xml:space="preserve">CORONEL JUAN VARGAS BARRETO </t>
  </si>
  <si>
    <t>ENTREGADO EN ARCHIVO</t>
  </si>
  <si>
    <t>PRESTAR  POR SUS PROPIOS MEDIOS, CON PLENA AUTONOMIA TECNICA Y FUCNIONAL, LOS SERVICIOS DE SUPERVISION ESPECIALIZADA COMO CONSULTOR SAP PP PARA LA IMPLEMENTACION DE LA TERCERA FASE DEL ERP SAP PARA AGENCIA LOGISTICA DE LAS FUERZAS MILITARES E INTEGRACION CON LOS MODULOS EN FUNCIONAMIENTO D ELA FASE I y II</t>
  </si>
  <si>
    <t>FERNANDO MENESES SERRANO</t>
  </si>
  <si>
    <t>155-2017</t>
  </si>
  <si>
    <t>001-111-17</t>
  </si>
  <si>
    <t>20186030020500002E</t>
  </si>
  <si>
    <t>ENTREGADO EN EL ARCHIVO</t>
  </si>
  <si>
    <t>ADQUISICION Y PUESTA EN SITIO DE MATERIALES DE CONSTRUCCION Y FERRETERIA PARA LA CONSTRUCCION DE LA CARRETERA QUE COMUNICA LAS INSTALACIONES DE LA ARMADA NACIONAL EN LA ISLA NAVAL DE BUENAVENTURA CON LA VIA QUE CONDUCE A LAS INSALACIONES DEL PUESTO DE AGUADULCE EN EL PUNTO K18+315 LOTE 2</t>
  </si>
  <si>
    <t>800205914-1</t>
  </si>
  <si>
    <t>SOLUCIONES INTEGRALES  UNION S.A.S</t>
  </si>
  <si>
    <t>COMPRAVENTA OBRA</t>
  </si>
  <si>
    <t>132-2017</t>
  </si>
  <si>
    <t>SELECCIÓN  ABREVIADA SUBASTA INVERSA ELECTRINBICA</t>
  </si>
  <si>
    <t>ADICION 001-110-17</t>
  </si>
  <si>
    <t>4400000273</t>
  </si>
  <si>
    <t>GU048121 Y RE002821</t>
  </si>
  <si>
    <t>001-110-17</t>
  </si>
  <si>
    <t>4400000370</t>
  </si>
  <si>
    <t xml:space="preserve">30/07/2018-                                                                        15-08-2018                                                                                    -25-08-2018-                                                                       30-09-2018 </t>
  </si>
  <si>
    <t>INTERVENTORÍA ADMINISTRATIVA, TÉCNICA, FINANCIERA, CONTABLE Y JURIDICA PARA LA CONSTRUCCIÓN DE LA CARRETERA DE ACCESO PARA LA CONEXIÓN DE LA UNIDAD MILITAR (BFIM24 ISLA NAVAL) CON LA VIA PRINCIPAL (AGUADULCE-CABAL POMBO) EN BUENAVENTURA VALLE DEL CAUCA</t>
  </si>
  <si>
    <t>901123028-2</t>
  </si>
  <si>
    <t>CONSORCIO AGUADULCE 2017</t>
  </si>
  <si>
    <t>108-2017</t>
  </si>
  <si>
    <t>CONCURSO DE MERITOS</t>
  </si>
  <si>
    <t>ADICION 003-096-17</t>
  </si>
  <si>
    <t>4400000272</t>
  </si>
  <si>
    <t>11-44-101112510</t>
  </si>
  <si>
    <t>CONTRATAR LOS SERVICIOS PROFESIONALES DE UN INGENIERO EN TRANSPORTE Y VIAS PARA DESEMPEÑAR LAS FUNCIONES DE RESIDENTE D EOBRA EN L ACONSTRUCCION DE LA CARRETERA DE ACCESO PARA LA CONEXIÓN DE LA UNIDAD MILITAR (BFIM24 ISLA NAVAL) VON LA VIA PRINCIPÁL (AGUADULCE-CABAL POMNBO) EN BUENAVENTURA - VALLE DEL CAUCA</t>
  </si>
  <si>
    <t>MARIA BRICEIDA SEPULVEDA COMEZAQUIRA</t>
  </si>
  <si>
    <t>146-2017</t>
  </si>
  <si>
    <t>001-109-17</t>
  </si>
  <si>
    <t>20186030020500001E</t>
  </si>
  <si>
    <t>4400000275</t>
  </si>
  <si>
    <t xml:space="preserve">CUMPLIMIENTO-CALIDAD-SALARIOS  </t>
  </si>
  <si>
    <t>BQ 100013234</t>
  </si>
  <si>
    <t>SEGUROS MUNDIAL</t>
  </si>
  <si>
    <t>ADQUISICION Y PUESTA EN SITIO DE MATERIALES DE CONSTRUCCION Y FERRETERIA PARA LA CONSTRUCCION DE LA CARRETERA QUE COMUNICA LAS INSTALACIONES DE LA ARMADA NACIONAL EN LA ISLA NAVAL DE BUENAVENTURA CON LA VIA QUE CONDUCE A LAS INSALACIONES DEL PUESTO DE AGUADULCE EN EL PUNTO K18+315 LOTE 1</t>
  </si>
  <si>
    <t>802014471-6</t>
  </si>
  <si>
    <t>INVERSAKK LIMITADA</t>
  </si>
  <si>
    <t>001-108-17</t>
  </si>
  <si>
    <t>42000002056</t>
  </si>
  <si>
    <t>11-44-101112651</t>
  </si>
  <si>
    <t>informe supervision publicado
plan pagos en "0"
liquidación publicada
Nuevo estado "TERMINADO"</t>
  </si>
  <si>
    <t>ADQUISICION DE TERMINALES DE VIDEO CONFERENCIA PARA LA AGENCIA LOGISTICA DE LAS FUERZAS MILITARES</t>
  </si>
  <si>
    <t>860524545-1</t>
  </si>
  <si>
    <t>BERNARDO CONTRERAS Y CIA LTDA Y/O BERCONT</t>
  </si>
  <si>
    <t>138-2017</t>
  </si>
  <si>
    <t>001-107-17</t>
  </si>
  <si>
    <t>4300000826</t>
  </si>
  <si>
    <t>LYBERTY</t>
  </si>
  <si>
    <t>ADQUISICION DE MONITOR INDUSTRIAL PARA LA AGENCIA LOGISTICA DE LAS FUERZAS MILITARES</t>
  </si>
  <si>
    <t>860353110-7</t>
  </si>
  <si>
    <t>M@ICROTEL S.A.S</t>
  </si>
  <si>
    <t>001-106-17</t>
  </si>
  <si>
    <t>4300000830</t>
  </si>
  <si>
    <t>39-44-101091496  Y 39-40-101024966</t>
  </si>
  <si>
    <t>MANTENIMIENTO INTEGRAL  PREVENTIVO Y CORRECTIVO A TODO COSTO DE LA MAQUINARIA Y EQUIPO EMPLEADO EN LA LINEA DE PRODUCCION DE LA PLANTRA PROCESADORA  DE CAFÉ DEL GRUPO INDUSTRIAL DE LA ALFM</t>
  </si>
  <si>
    <t>900305433-0</t>
  </si>
  <si>
    <t>COMERCIALIZADORA SUMITEC KARCH LTDA</t>
  </si>
  <si>
    <t>128-2017</t>
  </si>
  <si>
    <t>001-105-17</t>
  </si>
  <si>
    <t>5000000069 Y 500000070</t>
  </si>
  <si>
    <t>1977042-6</t>
  </si>
  <si>
    <t>SURAMERICANA</t>
  </si>
  <si>
    <t>SUMINISTRO DE GASEOSAS SABORES SURTIDOS, JUGOS EN EMPAQUE TETRAPACK, JUGOS EN BOLSA Y PRODUCTOS LACTEOS Y SUS DERIVADOS CON DESTINO A LOS COMEDORES DE TROPA ADMINISTRADOS POR LA AGENCIA LOGISTICA DE LAS FUERZAS MILITARES REGIONAL TOLIMA GRANDE LOTES 1 Y 2</t>
  </si>
  <si>
    <t>901128832-0</t>
  </si>
  <si>
    <t>UNION TEMPORAL G Y A</t>
  </si>
  <si>
    <t>125-2017</t>
  </si>
  <si>
    <t>SELECCIÓN ABREVIADA SUBASTA INVERSA</t>
  </si>
  <si>
    <t>001-104-17</t>
  </si>
  <si>
    <t xml:space="preserve"> 20186010020500073E </t>
  </si>
  <si>
    <t>5100001827</t>
  </si>
  <si>
    <t>CUMPLIMIENTO-CALIDAD-SALARIOS  RESPONSABILIDAD CVIL</t>
  </si>
  <si>
    <t>12-44-101160414 Y 12-40-101034088</t>
  </si>
  <si>
    <t xml:space="preserve"> SEGUROS DEL ESTADO S.A. </t>
  </si>
  <si>
    <t>2-nov.-17</t>
  </si>
  <si>
    <t>72.243.919
9.099.035</t>
  </si>
  <si>
    <t>7-nov-17
6-feb-18</t>
  </si>
  <si>
    <t xml:space="preserve">Jefe Erik Ahumada Díaz
Sarg. Elvis Vasquez </t>
  </si>
  <si>
    <t>ENTREGADO PARA LIQUIDAR 15-02-19</t>
  </si>
  <si>
    <t>30-jul-18
31-oct-18</t>
  </si>
  <si>
    <t>20-dic.-17</t>
  </si>
  <si>
    <t>ARMADA NACIONAL JEFATURA DE OPERACIONES LOGISTICAS</t>
  </si>
  <si>
    <t>004 MDN-ARC-JOLA 2016</t>
  </si>
  <si>
    <t>SUMINISTRO DE GRASAS, LUBRICANTES Y OTROS BIENES CON DESTINO A LA ARMADA NACIONAL Y LA DIRECCION GENERAL MARITIMA DONDE LA AGENCIA LOGISTICA LO REQUIERA EN EL TERRITORIO COLOMBIANO LOTE 1 Y 2</t>
  </si>
  <si>
    <t>890206592-3</t>
  </si>
  <si>
    <t>ORLANDO RIASCOS F-DISMACOR S.A.</t>
  </si>
  <si>
    <t>118-2017</t>
  </si>
  <si>
    <t xml:space="preserve">SELECCIÓN ABREVIADA SUBASTA INVERSA </t>
  </si>
  <si>
    <t>001-103-17</t>
  </si>
  <si>
    <t>5100001830</t>
  </si>
  <si>
    <t>18-44-101052430 Y 18-40-101033693</t>
  </si>
  <si>
    <t>SUMINISTRO DE GRASAS, LUBRICANTES Y OTROS BIENES CON DESTINO A LA ARMADA NACIONAL Y LA DIRECCION GENERAL MARITIMA DONDE LA AGENCIA LOGISTICA LO REQUIERA EN EL TERRITORIO COLOMBIANO LOTE 3</t>
  </si>
  <si>
    <t>901012114-1</t>
  </si>
  <si>
    <t>UNION TEMPORAL INTERNACIONAL AEROESPACE ALLIANCE GROUP</t>
  </si>
  <si>
    <t>001-102-17</t>
  </si>
  <si>
    <t>4400000279</t>
  </si>
  <si>
    <t xml:space="preserve">CUMPLIMIENTO-CALIDAD-SALARIOS </t>
  </si>
  <si>
    <t>41-44-101194978</t>
  </si>
  <si>
    <t>SIN FECHA</t>
  </si>
  <si>
    <t>CONTRATAR LOS SERVICIOS TECNICOS DE UN MAESTRO DE OBRA PARA LA CONSTRUCCION DE LA BASE MILITAR DE PUERRES UBICADA EN EL DEPARTAMENTO DE NARIÑO</t>
  </si>
  <si>
    <t>JEOVANNY EDILBERTO ROSERO NARVAEZ</t>
  </si>
  <si>
    <t>PRESTACION DE SERVICIOS OBRAS</t>
  </si>
  <si>
    <t>144-2017</t>
  </si>
  <si>
    <t>001-101-17</t>
  </si>
  <si>
    <t>4400000265</t>
  </si>
  <si>
    <t>11-44-101112021</t>
  </si>
  <si>
    <t>SAMANTA RIVERA</t>
  </si>
  <si>
    <t>SUMINISTRO DE ELEMENTOS DE PROTECCION PERSONAL Y HERRAMIENTA MENOR, REQUERIDOS PARA LA CONSTRUCCION DE LA CARRETERSA QUE COMUNICA LAS INSTALCIONES DE LA ARMADA NACIUONAL EN LA ISLA NAVAL DE BUENAVENTURA CON LA VIA QUE CONDUCE A LAS INSTALCIONES DEL PUESTO DE AGUA DULCE ENB EL PUNTO K 18 + 315.</t>
  </si>
  <si>
    <t>900188606-5</t>
  </si>
  <si>
    <t>SOLUCIONES EN DISTRIBUCION, COMERCIALIZACION Y LOGISTICA SOLUCIONES DICO S.A.S</t>
  </si>
  <si>
    <t>140-2017</t>
  </si>
  <si>
    <t>001-100-17</t>
  </si>
  <si>
    <t>4400000277</t>
  </si>
  <si>
    <t>41-44-101194996</t>
  </si>
  <si>
    <t>CONTRATAR LOS SERVICIOS TECNISO DE UN MAESTRO DE OBRA PARA LA CONSTRUCCION DE LA BASE MILITAR DE PUERRES UBICADA EN EL DEPARTAMENTO DE NARIÑO</t>
  </si>
  <si>
    <t>ANGEL GABRIEL LEGARDA CAICEDO</t>
  </si>
  <si>
    <t>135-2017</t>
  </si>
  <si>
    <t>001-099-17</t>
  </si>
  <si>
    <t>4400000266</t>
  </si>
  <si>
    <t>JMALUCELLI TRAVELERS</t>
  </si>
  <si>
    <t>CORONEL (RA) OSCAR ALBERTO JARAMILLO CARIILLO</t>
  </si>
  <si>
    <t>ARMADA NACIONAL- ECOPETROL</t>
  </si>
  <si>
    <t>3003456-(72-2015)- ACUERDO 12-2017</t>
  </si>
  <si>
    <t xml:space="preserve">SUMINISTRO DE MOTORES FUERA DE BORDA Y REPUESTOS PARA LAS UNIDADES DE REACCION RAPIDA DEL COMANDO DE GUARDA COSTAS DEL CARIBE </t>
  </si>
  <si>
    <t>890900082-5</t>
  </si>
  <si>
    <t xml:space="preserve">EDUARDO LONDOÑO E HIJOS SUCESORES  S.A. EDUARDOÑO </t>
  </si>
  <si>
    <t>130-2017</t>
  </si>
  <si>
    <t>001-098-17</t>
  </si>
  <si>
    <t>4200002036</t>
  </si>
  <si>
    <t>CUMPLIMIENTO-CALIDAD-SALARIOS- RESPONSABILIDAD</t>
  </si>
  <si>
    <t>36-44-101039410  Y 36-40-101014581</t>
  </si>
  <si>
    <t>ADQUISICION DE UNA MAQUINA ENCINTADORA SEMIAUTOMATICA PARA EL SELLADO DE LAS CAJAS DE RACIONES DE CAMPAÑA DEL GRUPO INDUSTRIAL</t>
  </si>
  <si>
    <t>900267543-9</t>
  </si>
  <si>
    <t>AMERICAS MAQUINARIA S.A.S</t>
  </si>
  <si>
    <t>127-2017</t>
  </si>
  <si>
    <t>001-097-17</t>
  </si>
  <si>
    <t>4400000366</t>
  </si>
  <si>
    <t>ADICION N° 002-096-17</t>
  </si>
  <si>
    <t>20186030020500016E</t>
  </si>
  <si>
    <t>ADICION N° 001-096-17</t>
  </si>
  <si>
    <t>CUMPLIDO  PENDIENTE PAGO FINAL Y ENTREGA DOCUMENTACION FINAL DE LA OBRA</t>
  </si>
  <si>
    <t>4400000263</t>
  </si>
  <si>
    <t>CUMPLIMINETO-CALIDAD. SALARIOS</t>
  </si>
  <si>
    <t>GU072116</t>
  </si>
  <si>
    <t xml:space="preserve">NO SE HA ENTREGADO PARA LIQUIDACION </t>
  </si>
  <si>
    <t>001-096-17</t>
  </si>
  <si>
    <t>5000000068</t>
  </si>
  <si>
    <t>CUMPLIMIENTO-CALIDAD-SALARIOS-RESPONSABILIDAD CIVIL-MERCANCIAS</t>
  </si>
  <si>
    <t>CUMPLIMIENTO 15-44-101187342 REPONSABILIDAD CIVIL 5-40-101047805/15-PYME23101000382</t>
  </si>
  <si>
    <t>ENTREGADO AL ARCHIVO 13-03-19</t>
  </si>
  <si>
    <t>POLICIA NACIONAL DIRECCION DE ANTINARCOTICOS</t>
  </si>
  <si>
    <t>02-5-10117-17</t>
  </si>
  <si>
    <t>SUMINISTRO DE VIVERES DE ACUERDO AL ANEXO TECNICO N°1 DELK CONTRATO INTERADMINISTRATIVO  N°02-5-10117-17 PARA EL PERSONAL DE LA DIRECCION DE ANTINARCOTICOS QUE DESARROLLA FUNCIONES PROPIAS DEEL SERVICIO EN EL TERRITORIO NACIONAL</t>
  </si>
  <si>
    <t>901122025-6</t>
  </si>
  <si>
    <t>UNION TEMPORAL INTER-LOGISTICA</t>
  </si>
  <si>
    <t>119-2017</t>
  </si>
  <si>
    <t>001-095-17</t>
  </si>
  <si>
    <t>4300000779</t>
  </si>
  <si>
    <t>CUMPLIMIENTO.CALIDAD-SALARIOS</t>
  </si>
  <si>
    <t>36-44-101039227</t>
  </si>
  <si>
    <t>YENNY DAZA</t>
  </si>
  <si>
    <t>ADECUACION A TODO COSTO DE LA RED CONTRA INCENDIOS INCLUYENDO MATERIALES PARA LA OFICINA PRINCIPAL DE LA ALFM</t>
  </si>
  <si>
    <t>900281661-8</t>
  </si>
  <si>
    <t>PROYECTOS DE INGENIERIA JG S.A.S PRODEIN JG S.A.S.</t>
  </si>
  <si>
    <t>111-2017</t>
  </si>
  <si>
    <t>001-094-17</t>
  </si>
  <si>
    <t>20186030020500027E</t>
  </si>
  <si>
    <t>LUZ ADRIANA, ROBERTO VELASQUEZ, MARTHA SIERRA JULIAN GALVIS, TATIANA GONZALEZ</t>
  </si>
  <si>
    <t>IMPLEMENTACION DE LA TERCER FASE DEÑL ERP SP PARA AGENCIA LOGITSICA DE LAS FURZAS MILITARES OCNSISTENTE EN:                                                     GESTION DE LA PRODUCCION (PP) GESTION  DE CALIDAD (QM) PARA COMEDORES DE TRO´PA, RACIONES DE CAMPAÑA Y PROCESADORA DE CAFE.   GESTION DE MANTENIMIENTO Y METROLOGIA  (PM) FUNCIONALIDAD VENTAS (SD) Y MATERIALES ALMACEN (MM) REQUERIDOS PARA EL CORRECTO FUNCIONAMIENTO DE INTEGRACION DE LOS MODULOS A IMPLEMENTAR Y LOS YA IMPLEMENTADOS.  CONTROLLLING - COSTOS (CO).   TODA LA FIUNCIONALIDAD FINANCIERA (FI) PARA LOS MODULOS A IMPLEMENTAR Y GARANTIZAR LA CORRECTA INTEGRACION Y FIUNCIONAMIENTO CON LOS MODULOS YA IMPLEMENTADOS (FASE I Y FASE II),   E INTEGRACION CON LOS MODULOS EN FUNCIONAMIENTO DE LA FASE I Y ii</t>
  </si>
  <si>
    <t>860036884-1</t>
  </si>
  <si>
    <t>ERNST &amp; YOUNG  S.A.S</t>
  </si>
  <si>
    <t>CONSULTORIA SAP</t>
  </si>
  <si>
    <t>114-2017</t>
  </si>
  <si>
    <t>adicion001-093-17</t>
  </si>
  <si>
    <t>4300000784</t>
  </si>
  <si>
    <t>GU074911</t>
  </si>
  <si>
    <t>CUMPLIDO</t>
  </si>
  <si>
    <t>IMPLEMENTACION DE LA TERCER FASE DEÑL ERP SP PARA AGENCIA LOGITSICA DE LAS FURZAS MILITARES OCNSISTENTE EN: GESTION DE LA PRODUCCION (PP) GESTION  DE CALIDAD (QM) PARA COMEDORES DE TRO´PA, RACIONES DE CAMPAÑA Y PROCESADORA DE CAFE.   GESTION DE MANTENIMIENTO Y METROLOGIA  (PM) FUNCIONALIDAD VENTAS (SD) Y MATERIALES ALMACEN (MM) REQUERIDOS PARA EL CORRECTO FUNCIONAMIENTO DE INTEGRACION DE LOS MODULOS A IMPLEMENTAR Y LOS YA IMPLEMENTADOS.  CONTROLLLING - COSTOS (CO).   TODA LA FIUNCIONALIDAD FINANCIERA (FI) PARA LOS MODULOS A IMPLEMENTAR Y GARANTIZAR LA CORRECTA INTEGRACION Y FIUNCIONAMIENTO CON LOS MODULOS YA IMPLEMENTADOS (FASE I Y FASE II),   E INTEGRACION CON LOS MODULOS EN FUNCIONAMIENTO DE LA FASE I Y ii</t>
  </si>
  <si>
    <t>001-093-17</t>
  </si>
  <si>
    <t>4400000262</t>
  </si>
  <si>
    <t>25-44-101107869</t>
  </si>
  <si>
    <t>AGENCIA NACIONAL DE HIDROCARBUROS</t>
  </si>
  <si>
    <t>MANTENIMIENTO DE LAS INSTALACIONES DEL CAMPO AEREO JOSE JOAQUIN MATALLANA BERMUDS EN LA CIUDAD DE BOGOTA- BATALLON DE MOVILIDAD Y MANIOBRA DE AVIACION N°1 JOHNNY MINA GONZALE EN BIUENAVISTA GUAJIRA-CAMPO AEREO DE SAN JOSE DEL GUAVIARE, EN EL PUESTO DE MANDO DEL BATALLON DE MOVILIDAD Y MANBIOBRA N°4 EN SAN JOSE DEL GUAVIARE - BATALLON DE SERVICIOS DE AVIACION N°25, EN EL FUERTE MILITAR DE TOLEMAIDA, EN NILO CUNDINAMARCA</t>
  </si>
  <si>
    <t>FABIO GARZON DAZA</t>
  </si>
  <si>
    <t>102-2017</t>
  </si>
  <si>
    <t>ADICION N° 001-092-17</t>
  </si>
  <si>
    <t>REUNION DE COORDINACION EL 20/10/2017</t>
  </si>
  <si>
    <t>001-092-17</t>
  </si>
  <si>
    <t>4000000809</t>
  </si>
  <si>
    <t>CUMPLIMIENTO, SALARIOS CALIDAD</t>
  </si>
  <si>
    <t>580-47-994000043200</t>
  </si>
  <si>
    <t>SOLIDARIA</t>
  </si>
  <si>
    <t>ABOGADA MARIA VIRGINIA GUZMAN URAZAN (Encargada Dirección Contratos)</t>
  </si>
  <si>
    <t>ARCHIVO</t>
  </si>
  <si>
    <t>ADQUISICION DE DOS CASCOS DE SEGURIDAD PARA FUNCIONARIOS DE LA ALFM</t>
  </si>
  <si>
    <t>JAIME BELTRAN URIBE PROPIETARIA DEL ESTABLECIMIENTO DE COMERCIO SANTA ROSA MOTO PLACE</t>
  </si>
  <si>
    <t>121-2017</t>
  </si>
  <si>
    <t>001-091-17</t>
  </si>
  <si>
    <t>4200001895</t>
  </si>
  <si>
    <t>17-44-101153208</t>
  </si>
  <si>
    <t xml:space="preserve">1. El 28-septiembre-17 se recibio para ejecución,  Supervisor My Jose Libardo Sisa Parada Coordinador Agroindustrial
2. En ningún momento el supervisor notificado desde el 22-sep-17, manifestó inconvenientes para el cumplimiento de la ejecución del contrato. tan solo el 12-octubre-17 el contratista envia una solicitud de prórroga del contrato para que se le acepte de las tres entregas establecidas solo dos, una el 30-octubre-17 y la otra el 30-noviembre-17 toda vez que aduce la demora en la entrega del arte para realizar la impresión.
3. Consultado el supervisor informo que efectivamente le habia dicho que le daba 15 dias para hacer la primera entrega y tampoco cumplio ademas que desde el 11-sep-17 fecha en que se le adjudico sabia que tenia que presentar el arte y no lo hizo solo hasta el 11-octubre-17
4. El día 27-octubre-17, se celebrara reunion con el contratista y el supervisor y verificar la situación.
</t>
  </si>
  <si>
    <t>ADQUISICION DE 7000KILOS DE MATERIAL METALIZADO PARA EMPAQUE DE CAFÉ POR 500 GRAMOS, RFERENCIA EXCELSO E INSTITUCIONAL PARA LA PLANTA PROCESADORA DE CAFÉ DE LA AGENCIA LOGISTICA DE LAS FUERZAS MILITARES</t>
  </si>
  <si>
    <t>830063830-8</t>
  </si>
  <si>
    <t>PLASTICOS JD S.A.S.</t>
  </si>
  <si>
    <t>115-2017</t>
  </si>
  <si>
    <t>001-090-17</t>
  </si>
  <si>
    <t>4300000748</t>
  </si>
  <si>
    <t>CUMPLIMIENTO-SALARIOS Y CALIDAD</t>
  </si>
  <si>
    <t>BERKLEY  COLOMBIA SEGUROS</t>
  </si>
  <si>
    <t xml:space="preserve">1. El 20-septiembre-17 se recibio para ejecución,  Supervisora Diana Marcela Herran Luna - Oficiina Planeación 
2. El 12-octubre -17  se realizo la reunion de contratación, en donde se manifesto que ya se tenia todo listo para iniciar la auditoria.
3. Se le envio un correo a la supervisora para que presente el primer informe de supervision. Se le recordo por correo electronico, el 27-oct-17..
</t>
  </si>
  <si>
    <t>CONTRATAR LOS SERVICIOS  DE AUDITORIA DE SEGUIMIENTO CON REDUCCION GESTION DE CALIDAD Y GESTION DE CALIDAD PARA EL SECTOR PUBLICO, BAJO EL ALCANCE "PRESTACION DE LOS SERVICIOS DE APOYO LOGISTICO A LAS FUERZAS MILITARES Y SECTOR DEFENSA, MEDIANTE LA GESTION DE ABASTECIMIENTOS DE BIENES Y SERVICIOS COMO : ALMACENAMINETO Y DISTRIBUCION, ADMINISTRACION DE COMEDORES DE TROPA, ABASTECIMIENTO DE COMBUSTIBLE DE GRASAS Y LUBRICANTES, ENSAMBLE DE RACIONES DE CAMPAÑA, PROCESADORA DE CAFE, COMERCIALIZACION DE SERVICIO DE BUCEO Y SALVAMENTO, CREDITOS, ADMINISTRACION DE SERVITIENDAS Y GESTION DE OBRAS CIVILES."</t>
  </si>
  <si>
    <t>860012336-1</t>
  </si>
  <si>
    <t>INSTITUTO COLOMBIANO DE NORMAS TECNICAS Y CERTIFICACION - ICONTEC</t>
  </si>
  <si>
    <t>123-2017</t>
  </si>
  <si>
    <t>001-089-17</t>
  </si>
  <si>
    <t>4400000258</t>
  </si>
  <si>
    <t>39-44-101090187</t>
  </si>
  <si>
    <t>MINDEFENSA</t>
  </si>
  <si>
    <t>069-2017</t>
  </si>
  <si>
    <t>PRESTACION DE SERVICIOS DE CAFETERIA Y RESTAURANTE PARA EL PERSONAL ORGANICO DEL EJERCITO QUE SE ENCUENTRA ASIGNADO A LOS ESQUEMAS DE SEGURIDAD Y SERVICIOS (UBICADOS EN UNIDADES EXTERNAS AL CAN) DE LA AYUDANTIA GENERAL DEL COMANDO DEL EJERCITO</t>
  </si>
  <si>
    <t>820005201-1</t>
  </si>
  <si>
    <t>CENTROS RECREACIONALES Y SEDES HABITACIONALES DIFAB</t>
  </si>
  <si>
    <t>057-CD-2017</t>
  </si>
  <si>
    <t>SOLICITUD DE OFERTA</t>
  </si>
  <si>
    <t>001-088-17</t>
  </si>
  <si>
    <t>5100001719</t>
  </si>
  <si>
    <t>CUMPLIMIENTO, SALARIOS, CALIDAD Y RESPONSABILIDAD CIVIL</t>
  </si>
  <si>
    <t>21-44-101253752 Y 21-40101110082</t>
  </si>
  <si>
    <t>DOCUMENTOS DE NOTIFICACION POR CAMBIO DE SUPERVISOR EN ELABORACION Y TRAMITE</t>
  </si>
  <si>
    <t>SUMINISTRO DE COMBUSTIBLES DE AVIACION PARA LA FUERZA PUBLICA Y*/O SECTOR DEFENSA O AL SERVICIO DE LAS MISMAS, A NIVEL NACIONAL Y/O DONDE SE REQUIERA (LOTES1 AL 9, 13 AL 15, 17,22 , 23,25,26,30,32 Y 35)</t>
  </si>
  <si>
    <t>830112215-9</t>
  </si>
  <si>
    <t>WORLD FUEL SERVICES COMPANY INC SUCURSAL COLOMBIA</t>
  </si>
  <si>
    <t>ROSA MARIA. GRUPO 4</t>
  </si>
  <si>
    <t>106-2017</t>
  </si>
  <si>
    <t>001-087-17</t>
  </si>
  <si>
    <t>5100001717</t>
  </si>
  <si>
    <t>2837793 Y 644940</t>
  </si>
  <si>
    <t>LIBERTY</t>
  </si>
  <si>
    <t>DOCUMENTOS DE NOTIFICACION POR CAMBIO DE SUPERVISOR EN ELABORACION Y TRAMITE, RECIBI ACTA DE REUNION DE COORDINACION POR PARTE DEL SUPERVISOR</t>
  </si>
  <si>
    <t>SUMINISTRO DE COMBUSTIBLES DE AVIACION PARA LA FUERZA PUBLICA Y*/O SECTOR DEFENSA O AL SERVICIO DE LAS MISMAS, A NIVEL NACIONAL Y/O DONDE SE REQUIERA (LOTES 31-39)</t>
  </si>
  <si>
    <t>800089040-1</t>
  </si>
  <si>
    <t>C.I.. FUELL SERVICES S.A.</t>
  </si>
  <si>
    <t>001-086-17</t>
  </si>
  <si>
    <t>4400000256</t>
  </si>
  <si>
    <t>OTRA</t>
  </si>
  <si>
    <t>FUERZA AEREA COLOMBIANA</t>
  </si>
  <si>
    <t>014-00-B COFAC+GRUACO-2017</t>
  </si>
  <si>
    <t>PRESTACION DE SERVICIOS DE APOYO LOGISTICO PARA EL DESARROLLO DE LOS ACTOS OFICIALES INSTITUCIONALES Y SOLEMNES DEL COMANDO DE LA FUERZA AEREA COLOMBIANA</t>
  </si>
  <si>
    <t>900518176-7</t>
  </si>
  <si>
    <t>CASINO CENTRAL DE SUBOFICIALES DE LA FUERZA AEREA COLOMBIANA</t>
  </si>
  <si>
    <t>INTERADMINISTRATIVO</t>
  </si>
  <si>
    <t>ALDAL</t>
  </si>
  <si>
    <t>001-085-17</t>
  </si>
  <si>
    <t>4400000257</t>
  </si>
  <si>
    <t>900530858-0</t>
  </si>
  <si>
    <t>CASINO CENTRAL DE OFICIALES DE LA FUERZA AEREA COLOMBIANA</t>
  </si>
  <si>
    <t>001-084-17</t>
  </si>
  <si>
    <t>4300000726</t>
  </si>
  <si>
    <t>36-44-101038913 y 36-40-101014366</t>
  </si>
  <si>
    <t xml:space="preserve">1. El 20-septiembre-17 se recibio para ejecución,  Supervisor My Jose Libardo Sisa Parada Coordinador Agroindustrial
2. En la verificación del contrato se encontró que el supervisor designado fue el Cr. Camacho y en la notificación al supervisor fue el My Sisa, Coordinador de Industrial. Se notifico la inconformidad a la coordinadora de precontractual. 
3. El 24-octubre-17, se llevo a cabo la reunion de coordinación en donde no hubo ninguna novedad en el desarrollo del contrato.
4. Pendiente que el supervisor presente el primer informe de supervision. Se le recordo por correo electronico, el 27-oct-17..
</t>
  </si>
  <si>
    <t xml:space="preserve">CONTRATAR EL SERVICIO DE TRANSPORTE TERRESTRE Y AEREO DE CAFÉ, RACIONES DE CAMPAÑA Y OTROS BIENES DE LA AGENCIA LOGISTICA DE LAS FUERZAS MILITARES A LOS DIFERENTES DESTINOS DEL TERRITORIO NACIONAL </t>
  </si>
  <si>
    <t>830006177-3</t>
  </si>
  <si>
    <t>PORTES DE COLOMBIA  S.A.S</t>
  </si>
  <si>
    <t>107-2017</t>
  </si>
  <si>
    <t>001-083-17</t>
  </si>
  <si>
    <t>5100001713</t>
  </si>
  <si>
    <t>11-44-101109608 Y 11-40-101024652</t>
  </si>
  <si>
    <t>SUMINISTRO DE COMBUSTIBLES DE AVIACION PARA LA FUERZA PUBLICA Y*/O SECTOR DEFENSA O AL SERVICIO DE LAS MISMAS, A NIVEL NACIONAL Y/O DONDE SE REQUIERA</t>
  </si>
  <si>
    <t>ICARO DIECISIETE S.A.S</t>
  </si>
  <si>
    <t>001-082-17</t>
  </si>
  <si>
    <t>NO SE HA CREADO</t>
  </si>
  <si>
    <t>CUMPLIMIENTO, SALARIOS Y CALIDAD</t>
  </si>
  <si>
    <t>GU074374</t>
  </si>
  <si>
    <t>SE DEBE REALIZAR ACLARATORIO A LA ADICION EN LOS CONSIDERANDOS NO QUEDO ESTABLECIDO LA PARTE DE LA PRORROGA</t>
  </si>
  <si>
    <t>ADQUISICION DE HARDWARE CON DESTINO A LA ALFM  (compuatdores - impresoras)</t>
  </si>
  <si>
    <t>900314767-3</t>
  </si>
  <si>
    <t>CONSULTING DATA SYSTEMS CDS S.A.S</t>
  </si>
  <si>
    <t>095-2017</t>
  </si>
  <si>
    <t>ADICION N° 1 001-081-17</t>
  </si>
  <si>
    <t>001-081-17</t>
  </si>
  <si>
    <t>4400000254</t>
  </si>
  <si>
    <t>GU046940 Y RE002710</t>
  </si>
  <si>
    <t xml:space="preserve">1. El 15-septiembre-17 se recibio para ejecución,  Supervisor CIV Camilo Ferney Gómez Garcia Asesor Tecnico Seccion Equipo COING Comando General Fuerzas Militares - Ejército Nacional
2. Las carpetas estaban en poder de precontractual para responder a una tutela con respecto a la adjudicación.
3. Se verifico las condiciones del mismo  y se cito a reunion con el supervisor y el contratista, para el próximo martes 17-octubre-17  a las 09:00 am. se cita por correo electronico
</t>
  </si>
  <si>
    <t>5211798 (013-75)</t>
  </si>
  <si>
    <t>ADQIUISICION, INSTALACION Y PUESTA EN FUNCIONAMIENTO DE EQUIPO DE COCINA Y RANCHO PARA LAS DIFERENTES UNIDADES MILITARES</t>
  </si>
  <si>
    <t>901107133-0</t>
  </si>
  <si>
    <t>UNION TEMPORAL SOLUCIONES ICOMAGER 2017</t>
  </si>
  <si>
    <t>085-2017</t>
  </si>
  <si>
    <t>LICITACION PUBLICA</t>
  </si>
  <si>
    <t>001-080-17</t>
  </si>
  <si>
    <t>anulado</t>
  </si>
  <si>
    <t>001-079-17</t>
  </si>
  <si>
    <t xml:space="preserve"> 20186010020500009E </t>
  </si>
  <si>
    <t>4300001488</t>
  </si>
  <si>
    <t>31-GU125892</t>
  </si>
  <si>
    <t>24-ago.-17</t>
  </si>
  <si>
    <t>22-ene-18
23-feb-18
9-mar-18</t>
  </si>
  <si>
    <t>Ing. Edwin Gallego
Arq. Nestor Castellanos
Ing. Fabio Garcia Patiño</t>
  </si>
  <si>
    <t>30-dic.-18</t>
  </si>
  <si>
    <t xml:space="preserve"> No </t>
  </si>
  <si>
    <t xml:space="preserve">                                          -  </t>
  </si>
  <si>
    <t>N/A</t>
  </si>
  <si>
    <t>DISEÑOS DE INFRAESTRUCTURA HIDROSANITARIA INFRAESTRUCTURA ELECTRICA, URBANISMO, DISEÑO ESTRUCTURAL Y EDIFICACIONES Y TRAMITES Y PERMISOS QUE REQUIERAN LAS EMPRESAS DE SERVISIOS PUBLICOS COMO SERVIDUMBRE DE LAS REDES PERMISOS DE LA ALCALDIA, PERMISOS AMBIENTALES, PERMISOS DE LA CONCESION VIAL Y/O DE LA AGENCIA NACIONAL DE INFRAESTRUCTURA Y/O DE LOS PROPIETARIOS POR DONDE PASAN LAS REDES PERMISOS DE LA AERONAUTICA CIVIL T EN GENERAL TODOS LOS PERMISOS Y LICENCIAS QUE REQUIERA LA NORMATIVIDAD Y VIAVILIDAD PARA LA CONSTRUCCION DE LA REGIONAL TOLIMA GRANDE EN NILO CUNDINAMARCA.</t>
  </si>
  <si>
    <t>901090320-6</t>
  </si>
  <si>
    <t xml:space="preserve"> CONSORCIO JASB ARM 2018 </t>
  </si>
  <si>
    <t xml:space="preserve">CONSULTORIA </t>
  </si>
  <si>
    <t xml:space="preserve"> 096-2018 </t>
  </si>
  <si>
    <t xml:space="preserve"> CONCURSO DE MERITOS </t>
  </si>
  <si>
    <t>ADICIONAL N° 1 AL 001-078-18</t>
  </si>
  <si>
    <t xml:space="preserve">
Pendiente realizar el acta de cancelacion de reserva del saldo que no se ejecutó</t>
  </si>
  <si>
    <t>4200001834</t>
  </si>
  <si>
    <t>CUMPLIMIENTO, SALARIOS,CALIDAD</t>
  </si>
  <si>
    <t>Ing. Maria Isabel Avellaneda</t>
  </si>
  <si>
    <t xml:space="preserve"> En desarrollo del objeto contractual se presentaron situaciones imprevistas que no permitieron la expedición de la Licencia de Construcción  puesto que el Municipio de Nilo certifico el uso de suelo del predio Piedras Gordas,  según el Esquema de Ordenamiento Territorial vigente correspondia a Agropecuario tradicional o Zonas institucionales militares, y no para obra nueva y para tramitar la licencia de construcción  se requeria cambiar el uso del suelo en el EOT. Solicitaron concepto al IGAC, quien indico que la revisión predial solo procede cuando el predio obejto de reclamación supera el área mínima del 100Ha, o cuando sucedan eventos naturales catastróficos  que puedan modificar la capacidad de uso de tierras, dado que el predio tiene un área 3,57 HA, no procede a reclamación y por tanto no es posbiles el cambio del uso del suelo del predio. 
Por tal motivo fue necesario cambiar la forma de pago del contrato para reconocer al contratista las actividades realizadas en la vigencia fiscal de 2018, toda vez que los recursos se encontraban constituidos en reserva presupuestal y debian ejecutarse. (Hasta aquí incluyelo en la liquidación).  Por favor elabora la liquidación y sometela a revisión juridica.</t>
  </si>
  <si>
    <t>901090320-5</t>
  </si>
  <si>
    <t>CONSORCIO JASB ARM 2017</t>
  </si>
  <si>
    <t>CONSULTORIA OBRA</t>
  </si>
  <si>
    <t>096-2017</t>
  </si>
  <si>
    <t>001-078-17</t>
  </si>
  <si>
    <t>4200001809</t>
  </si>
  <si>
    <t>CUMPLIMIENTO, CALIDAD</t>
  </si>
  <si>
    <t>18-44-101051036</t>
  </si>
  <si>
    <t>COMPRA DE LICENCIAS SAP PARA LA AGENCIA LOGISTICA DE LAS FUERZAS MILITARES</t>
  </si>
  <si>
    <t>830131674-7</t>
  </si>
  <si>
    <t>HR SOLUCIONS S.A.S.</t>
  </si>
  <si>
    <t>104-2017</t>
  </si>
  <si>
    <t>ADICION N°3  001-077-17</t>
  </si>
  <si>
    <t>ADICION N°2   001-077-17</t>
  </si>
  <si>
    <t>ADICION N°1   001-077-17</t>
  </si>
  <si>
    <t>001-077-17</t>
  </si>
  <si>
    <t>4200001849-1850-1851</t>
  </si>
  <si>
    <t>CUMPLIMIENTO, CALIDAD, SALRIOS, FIUNCIONAMIENTO</t>
  </si>
  <si>
    <t>GU125693</t>
  </si>
  <si>
    <t>ADQUISICION CONFIGURACION Y PUESTA EN MARCHA DE INFRAESTRUCTURA DE RECUPERACION ANTI DESASTRES Y SOLUCION DE ALMACENAMIENTO TIPO SANAS PARA LA AGENCIA LOGISTICA DE LAS FUERZAS MILITARES</t>
  </si>
  <si>
    <t>901103043-8</t>
  </si>
  <si>
    <t>UNION TEMPORAL ALFM OPJK-IMPORSISTEM LP-078-2017</t>
  </si>
  <si>
    <t>002-078-2017</t>
  </si>
  <si>
    <t>001-076-17</t>
  </si>
  <si>
    <t>500000066</t>
  </si>
  <si>
    <t>CUMPLIMINETO, CALIDAD, SALARIOS</t>
  </si>
  <si>
    <t>25-44-101106624</t>
  </si>
  <si>
    <t>EXPEDIENTES PRESTADAS A MARIELA PERES 11-04-19</t>
  </si>
  <si>
    <t>SUMINISTRO DE PRODUCTOS DE PANADERIA DE ACUERDO A LAS ESPECIFICACIONES TECNICAS DESCRITAS Y CUANDO SE REQUIERA ALGUN OTRO PRODUCTO, CON DESTINO A LOS COMEDORES DE TROPA ABASTECIDOS POR LA AGENCIA LOGISTICA DE LAS FUERZAS MILITARES REGIONAL TOLIMA GRANDE</t>
  </si>
  <si>
    <t>901103111-0</t>
  </si>
  <si>
    <t>UNION TEMPORAL FYJ U.T</t>
  </si>
  <si>
    <t>098-17</t>
  </si>
  <si>
    <t>ADICIONAL N° 1 001-075-17</t>
  </si>
  <si>
    <t>001-075-17</t>
  </si>
  <si>
    <t>42000001733</t>
  </si>
  <si>
    <t>CUMPLIMIENTO, SALARIOS, CALIDAD</t>
  </si>
  <si>
    <t>1906043-1</t>
  </si>
  <si>
    <t>RUBIELA OLIVERA MORALES (ENCARGADA D. COMERCIAL)</t>
  </si>
  <si>
    <t>ADQUISICION DE UN COMPRESOR ESTACIONARIO DE TORNILLO DE 10 HP PARA LA PLANTA PROCESADORA DE CAFÉ DEL GRUPO GESTION INDUSTRIAL</t>
  </si>
  <si>
    <t>830115679-6</t>
  </si>
  <si>
    <t>MONZON S.A.</t>
  </si>
  <si>
    <t xml:space="preserve">            </t>
  </si>
  <si>
    <t>001-074-17</t>
  </si>
  <si>
    <t>PRESTAR EL SERVICIO DE ASESORIA Y OCNSULTORIA ESPECIALIZADA PARA LA ADOPCION, PREPARACION E IMPLEMENTACION DE LAS NORMAS INTERNACIONALES DE CONTABILIDAD PARA EL SECTOR PUBLICO (NICSP), QUE PERMITA DAR CUMPLIMIENTO AL MARCO NORMATIVO REFERENTE A LAS  NICSP APLICSABLES A LA ALFM Y LO ESTABLECIDO EN LA RESOLUCION N°533 DE ICTUBRE DE 2015 Y LA RESOLUCIÓN 693 DE 2016, EMITIDAS POR LA CONTADURIA GENERAL DE LA NACION</t>
  </si>
  <si>
    <t>AUDITING FIRMS GROUP CUYA SIGLA SETRA AFG Y SUBTITULO UNION STRENGTH</t>
  </si>
  <si>
    <t>ADICION N° 1 001-073-17</t>
  </si>
  <si>
    <t>20172600080400019E</t>
  </si>
  <si>
    <t>11-44-101108089</t>
  </si>
  <si>
    <t>900434210-8</t>
  </si>
  <si>
    <t>CONSULTORIA</t>
  </si>
  <si>
    <t>097-2017</t>
  </si>
  <si>
    <t>001-073-17</t>
  </si>
  <si>
    <t>4400000247</t>
  </si>
  <si>
    <t>CALIDAD.CUMPLIMIENTO SALARIOS</t>
  </si>
  <si>
    <t>1899668-1</t>
  </si>
  <si>
    <t>MINDEFENSA- ECOPETROL</t>
  </si>
  <si>
    <t>ADQUISICION DE REPUESTOS E INSUMOS PARA VEHICULOS, EQUIPOS Y LA MAQUINARIA PARA EL DESARROLLO DEL PROYECTO DE LA BASE MILITAR EN PUERRES- NARIÑO</t>
  </si>
  <si>
    <t>900409381-3</t>
  </si>
  <si>
    <t>AGUA Y TIERRA LOGISTICA S.A.S</t>
  </si>
  <si>
    <t>088-2017</t>
  </si>
  <si>
    <t>ADICION N° 1   001-072-17</t>
  </si>
  <si>
    <t>001-072-17</t>
  </si>
  <si>
    <t>20172600080400020E</t>
  </si>
  <si>
    <t>4400000246</t>
  </si>
  <si>
    <t xml:space="preserve">CORONEL (RA) CARLOS ERNESTO CAMACHO DIAZ (SUB-DIRECTIOR (E) </t>
  </si>
  <si>
    <t>MINDEFENSA-ARMADA NACIONAL-ECOPETROL</t>
  </si>
  <si>
    <t>5211516-12060</t>
  </si>
  <si>
    <t>REALIZACION DE DISEÑO, CONSTRUCCION, INSTALACION Y PUESTA EN FUNCIONAMIENTO A TODO COSTO DE UN ARTEFACTO NAVAL, PARA EL NUEVO PUESTO FLUVIAL DE INFANTERIA DE MARINA CON SEDE EN BARRANCABERMEJA SANTANDER</t>
  </si>
  <si>
    <t>806008873-3</t>
  </si>
  <si>
    <t>CORPORACION DE CIENCIA Y TECNOLOGIA PARA EL DESARROLLO DE LA INDUSTRIA NAVAL, MARITIMA Y FLUVIAL, COTECMAR</t>
  </si>
  <si>
    <t>001-071-17</t>
  </si>
  <si>
    <t>20172600080400021E</t>
  </si>
  <si>
    <t>4300000594</t>
  </si>
  <si>
    <t>1890006-5</t>
  </si>
  <si>
    <t>PENDIENTE</t>
  </si>
  <si>
    <t>SERVICIO DE MANTENIMIENTO EN EL PREDIO DE LA AGENCIA LOGISTICA DE LAS FUERZAS MILITARES UBICADO EN LA CALLE 57 N°1-55 ESTE BOGOTA D.C.</t>
  </si>
  <si>
    <t>900340270-5</t>
  </si>
  <si>
    <t>SIPCO LTDA</t>
  </si>
  <si>
    <t>103-2017</t>
  </si>
  <si>
    <t>001-070-17</t>
  </si>
  <si>
    <t>20172600080400022E</t>
  </si>
  <si>
    <t>4300000589</t>
  </si>
  <si>
    <t>GU073684</t>
  </si>
  <si>
    <t>ACTUALIZACION Y MANTENIMIENTO DE LICENCIAMIENTO SAP PARA LA AGENCIA LOGISTICA DE LAS FUERZAS MILITARES</t>
  </si>
  <si>
    <t>900320612-5</t>
  </si>
  <si>
    <t>SAP COLOMBIA S.A.S</t>
  </si>
  <si>
    <t>099-2017</t>
  </si>
  <si>
    <t>001-069-17</t>
  </si>
  <si>
    <t>20172600080400023E</t>
  </si>
  <si>
    <t>43000005914</t>
  </si>
  <si>
    <t>380-47-994000079613</t>
  </si>
  <si>
    <t>ERICK CASTRO</t>
  </si>
  <si>
    <t xml:space="preserve">CORONEL (RA) CARLOS ERNESTO CAMACHO DIAZ (SUB-DIRECTOR (E) </t>
  </si>
  <si>
    <t>MANTENIMIENTO INTEGRAL A TODO COSTO CON SERVICIO DE MESA DE AYUDA DE LA INFRAESTRUCTURA TECNOLOGICA DE LA OFICINA PRINCIPAL Y REGIONAL SUR DE LA AGENCIA LOGISTICA DE LAS FUERZAS MILITARES</t>
  </si>
  <si>
    <t>830108222-5</t>
  </si>
  <si>
    <t>COMPAÑÍA INTEGRADORA DE TECNOLOGIA Y SERVICIOS CTS S.A.S</t>
  </si>
  <si>
    <t>090-2017</t>
  </si>
  <si>
    <t>001-068-17</t>
  </si>
  <si>
    <t>SIN INGRESAR</t>
  </si>
  <si>
    <t>CUMPLIMIENTO, CALIDAD Y SALARIOS</t>
  </si>
  <si>
    <t>17-44-101151570</t>
  </si>
  <si>
    <t>ADQUISICON MATERIALES DE CONSTRUCCION  Y ELEMENTOS DE FERRETERIA PARA LA OFICINA PRINCIPAL DE LA ALFM</t>
  </si>
  <si>
    <t>900336519-8</t>
  </si>
  <si>
    <t>COLTECH S.A.S</t>
  </si>
  <si>
    <t>083-2017</t>
  </si>
  <si>
    <t>ADICIONAL N° 1 001-067-17</t>
  </si>
  <si>
    <t>20172600080400024E</t>
  </si>
  <si>
    <t>001-067-17</t>
  </si>
  <si>
    <t>20172600080400025E</t>
  </si>
  <si>
    <t>4300000555</t>
  </si>
  <si>
    <t>CONTRATAR LA PRESTACION DE SERVICIO PARA EL ANALISIS DE EMISIONES ATMOSFERICAS Y CARACTERIZACION DE VERTIMENTOS EN EL GRUPO INDUSTRIAL DE LA ENTIDAD</t>
  </si>
  <si>
    <t>830055841-5</t>
  </si>
  <si>
    <t>ANALQUIM LTDA</t>
  </si>
  <si>
    <t>089-2017</t>
  </si>
  <si>
    <t>001-066-17</t>
  </si>
  <si>
    <t>20172600080400026E</t>
  </si>
  <si>
    <t>4300000548</t>
  </si>
  <si>
    <t>33-44-101156387</t>
  </si>
  <si>
    <t>ELABORACION DE LAS TABLAS DE VALORACION DOCUMENTAL PARA LA GESTION, CONSERVACION Y DISPOCISION DE LOS FONDOS ACUMULADOS QUE ESTAN BAJO LA RESPONSABILIDAD DE LA ALFM</t>
  </si>
  <si>
    <t>900835059-2</t>
  </si>
  <si>
    <t>CONTROLTECH CONSULTING GROUP S.A.S</t>
  </si>
  <si>
    <t>072-2017</t>
  </si>
  <si>
    <t>001-065-17</t>
  </si>
  <si>
    <t>4300000528</t>
  </si>
  <si>
    <t>21-44-101248048</t>
  </si>
  <si>
    <t>SOPORTE, MANTENIMIENTO Y ACTUALIZACION DE LOS ASPECTOS FUNCIONALES Y TECNICOS DE LOS MODULOS ERP SAP</t>
  </si>
  <si>
    <t>HE SOLUCIONES S.A.S.</t>
  </si>
  <si>
    <t>084-2017</t>
  </si>
  <si>
    <t>ADICION N° 1    001-064-17</t>
  </si>
  <si>
    <t>20172600080400027E</t>
  </si>
  <si>
    <t>001-064-17</t>
  </si>
  <si>
    <t xml:space="preserve"> 20186010020500003E </t>
  </si>
  <si>
    <t>4300001559</t>
  </si>
  <si>
    <t>CUMPLIMIENTO Y SALARIOS</t>
  </si>
  <si>
    <t xml:space="preserve"> SEGUREXPO DE COLOMBIA S.A. </t>
  </si>
  <si>
    <t>30-ago.-18</t>
  </si>
  <si>
    <t>OLGA GUEVARA FAJARDO</t>
  </si>
  <si>
    <t>7-sep.-18</t>
  </si>
  <si>
    <t>No</t>
  </si>
  <si>
    <t>CONTRACTACION POLIZA DE VIDA GRUPO PARA LOS FUNCIONARIOS DE LA ALFM A NIVEL NACIONAL CON ASEGURADORAS LEGALMENTE CONSTITUIDAS EN EL PAIS</t>
  </si>
  <si>
    <t>860524654-6</t>
  </si>
  <si>
    <t>ASEGURADORA SOLIDARIA DE COLOMBIA ENTIDAD COOPERATIVA</t>
  </si>
  <si>
    <t>SEGUROS</t>
  </si>
  <si>
    <t>042-2017</t>
  </si>
  <si>
    <t>SELECCIÓN ABREVIADA  MENOR CUANTIA</t>
  </si>
  <si>
    <t>ADICION 002-063-17</t>
  </si>
  <si>
    <t>17-jul.-18</t>
  </si>
  <si>
    <t>1-ago.-18</t>
  </si>
  <si>
    <t>ADICION 001-063-17</t>
  </si>
  <si>
    <t>4300000559</t>
  </si>
  <si>
    <t>7-jun.-17</t>
  </si>
  <si>
    <t>CARLOS ARTURO BEJARANO</t>
  </si>
  <si>
    <t>7-jun.-18</t>
  </si>
  <si>
    <t>001-063-17</t>
  </si>
  <si>
    <t>20172600080400029E</t>
  </si>
  <si>
    <t>4300000545</t>
  </si>
  <si>
    <t>SERVICIO DE MANTENIMIENTO, AJUSTE Y CALIOBRACION DE EQUIPOS DE SEGUIMIENTO Y MEDICION DE LA ALFM</t>
  </si>
  <si>
    <t>900186088-0</t>
  </si>
  <si>
    <t xml:space="preserve">COMPAÑÍA NACIONAL DE METROLOGIA S.A.S </t>
  </si>
  <si>
    <t>087-2017</t>
  </si>
  <si>
    <t>001-062-17</t>
  </si>
  <si>
    <t>20172600080400030E</t>
  </si>
  <si>
    <t>4200001471</t>
  </si>
  <si>
    <t>CUMPLIMIENTO, CALIDAD DEL BIEN Y DEL SERVICIO,PRESTACIONES Y RESPONSABILIDAD CIVIL</t>
  </si>
  <si>
    <t>18-44-101049934 Y 18-40-101031809</t>
  </si>
  <si>
    <t>se tramito pago completo</t>
  </si>
  <si>
    <t>ADQUISICION Y PUESTA EN FUNCIONAMIENTO DE LA PLATAFORMA DE SEGURIDAD PERIMETRAL PARA LA AGENCIA LOGISTICA DE LAS FUERZAS MILITARES</t>
  </si>
  <si>
    <t>900254691-4</t>
  </si>
  <si>
    <t>OPENLINK SISTEMAS DE REDES DE DATOS SA.S</t>
  </si>
  <si>
    <t>ANA PINTO</t>
  </si>
  <si>
    <t>055-2017</t>
  </si>
  <si>
    <t>001-061-17</t>
  </si>
  <si>
    <t>20172600080400032E</t>
  </si>
  <si>
    <t>4300000515</t>
  </si>
  <si>
    <t>980-47-994000006775</t>
  </si>
  <si>
    <t>MANTENIMIENTO PREVENTIVO Y CORRECTIVO CON REPUESTOS PARA LOS VEHICULOS ADMINISTRATIVOS DE LA OFICINA PRINCIPAL DE LA ALFM</t>
  </si>
  <si>
    <t>901085162-8</t>
  </si>
  <si>
    <t>UNION TEMPORAL LOGISTICA 2017</t>
  </si>
  <si>
    <t>050-2017</t>
  </si>
  <si>
    <t>ADICION N°1  001-060-17</t>
  </si>
  <si>
    <t>001-060-17</t>
  </si>
  <si>
    <t>20172600080400031E</t>
  </si>
  <si>
    <t>4300000516</t>
  </si>
  <si>
    <t>15-44-101182354</t>
  </si>
  <si>
    <t>MANTENIMIENTO PREVENTIVO Y CORRECTIVO PARA LAS SUBESTACIONES Y TABLEROS ELECTRICOS DE LA OFICINA PRINCIPAL DE LA AGENCIA LOGISTICA DE LAS FUERZAS MILITARES</t>
  </si>
  <si>
    <t>900725406-3</t>
  </si>
  <si>
    <t>3GVS INGENIERIA S.A.S.</t>
  </si>
  <si>
    <t>082-2017</t>
  </si>
  <si>
    <t>001-059-17</t>
  </si>
  <si>
    <t>20172600080400033E</t>
  </si>
  <si>
    <t>CESAR GONZALEZ</t>
  </si>
  <si>
    <t>MANTENIMIENTO INTEGRAL Y SOPORTE PARA LA INFRAESTRUCTURA IBM QUE SOPORTE SAP-ERP PARA LA AGENCIA LOGISTICA DE LAS FUERZAS MILITARES</t>
  </si>
  <si>
    <t>830505521-5</t>
  </si>
  <si>
    <t>SOLUCIONES TECNOLOGIA Y SERVICIOS S.A.</t>
  </si>
  <si>
    <t>Adicion No 1 058-17</t>
  </si>
  <si>
    <t>4300000499</t>
  </si>
  <si>
    <t>21-44-101247473  Y 21-40-101106216</t>
  </si>
  <si>
    <t>067-2017</t>
  </si>
  <si>
    <t>001-058-17</t>
  </si>
  <si>
    <t>20172600080400034E</t>
  </si>
  <si>
    <t>4300000492</t>
  </si>
  <si>
    <t>380-47-994000078806</t>
  </si>
  <si>
    <t>SUSPENDIDO HASTA EL 31-08-2017    05-09-2017</t>
  </si>
  <si>
    <t>CONSULTORIA PARA ESTUDIO DE VULNERABILIDAD, ACTUALIZACION Y REFUERZO ESTRUCTURAL DE EDIFICACION PARA EL ALOJAMIENTO DE TROPA DE DOS PISOS EN EL BATALLON DE INGNIEEROS N° 30 EN TIBU-NORTE DE SANTANDER</t>
  </si>
  <si>
    <t>RODRIGO GONZALEZ ANDRADE</t>
  </si>
  <si>
    <t>074-2017</t>
  </si>
  <si>
    <t>001-057-17</t>
  </si>
  <si>
    <t>20172600080400035E</t>
  </si>
  <si>
    <t>SUMINISTRO DE COMBUSTIBLES, GRASAS, LUBRICANTES, LIQUIDO DE FRENOS, AGUA DE BATERIA Y REFRIGERANTE PARA MOTOR CON DESTINO A LAS FUERZAS MILITARES, SECTOR DEFENSA, ENTIDADES ADSCRITAS Y/O VINCULADAS AL MINISTRERIO DE DEFENSA Y CONSUMO PROPIO DE LA ENTIDAD, EN TODO EL TERRITORIO NACIONAL O DONDE ESTAS LO REQUIERAN</t>
  </si>
  <si>
    <t>811009788-8</t>
  </si>
  <si>
    <t xml:space="preserve">DISTRACOM SA </t>
  </si>
  <si>
    <t>ADICION N° 1 001-056-17</t>
  </si>
  <si>
    <t>20172600080400036E</t>
  </si>
  <si>
    <t>5100001517</t>
  </si>
  <si>
    <t>CUMPLIMIENTO, ANTICIPO, CALIDAD DEL BIEN Y DEL SERVICIO,PRESTACIONES Y RESPONSABILIDAD CIVIL</t>
  </si>
  <si>
    <t>2804596  Y 633665</t>
  </si>
  <si>
    <t xml:space="preserve">SE ENVIO AL CONTRATISTA EN FIRMAS </t>
  </si>
  <si>
    <t>FALTAN REPORTE DE PAGO EN EL EXPEDIENTE</t>
  </si>
  <si>
    <t>001-056-17</t>
  </si>
  <si>
    <t>4400000367</t>
  </si>
  <si>
    <t>INTERVENTORIA ADMINISTRATIVA, TECNICA, FINANCIERA, CONTABLE, JURIDICA Y AMBIENTAL PARA LA TERMINACION DE OBRAS DE LAS NUEVAS INSTALACIONES DEL PUESTO FLUVIAL AVANZADO DE INFANTERIA DE MARINA N°31 DE LA ARMADA NACIONAL CON SEDE EN BARRANCABERMEJA, DEPARTAMENTO DE SANTANDER</t>
  </si>
  <si>
    <t>901081580-5</t>
  </si>
  <si>
    <t>CONSORCIO INTERINFANTERIA</t>
  </si>
  <si>
    <t>002-066-2017</t>
  </si>
  <si>
    <t>ADICION 001-055-17</t>
  </si>
  <si>
    <t xml:space="preserve">SE REALIZO PRORROGA PARA LA ENTREGA DE LA VIA </t>
  </si>
  <si>
    <t>4400000241</t>
  </si>
  <si>
    <t>390-47-994000040370</t>
  </si>
  <si>
    <t>PENDIENTE INFORMACION POR PARTE DE INFRAESTRUCTURA PARA LIQUIDAR (RECONOCIMIENTO ECONOMICO PTAR Y PTAP), SE DEBEN TRAMITAR VIGENCIAS EXPIRADAS</t>
  </si>
  <si>
    <t>ARMADA NACONAL- ECOPETROL</t>
  </si>
  <si>
    <t>001-055-17</t>
  </si>
  <si>
    <t>20172600080400037E</t>
  </si>
  <si>
    <t>ADQUISICION DE ELEMENTOS DE PROTECCION PERSONAL  (EPP) PARA LOS FUNCIONARIOS DE LA AGENCIA LOGISTICA DE LAS FUERZAS MILITARES</t>
  </si>
  <si>
    <t>900717007-4</t>
  </si>
  <si>
    <t>SAIG INGENIERIA Y SEGURIDAD S.A.S</t>
  </si>
  <si>
    <t>BRYAN</t>
  </si>
  <si>
    <t>076-2017</t>
  </si>
  <si>
    <t>001-054-17</t>
  </si>
  <si>
    <t>20172600080400038E</t>
  </si>
  <si>
    <t>4300000487</t>
  </si>
  <si>
    <t>CONTRATAR LOS SERVICIOS DE CAPACITACION EN LOS TEMAS PROPIOS DEL CAMPO DE LA LOGISTICA REFERENTES A ABASTECIMIENTOS, ADMINISTRACION, PRODUCCION, MANUPULACION Y CUIDADO DE PRODUCTOS INCLUIDOS EN EL PLAN INSTITUCIONAL DE CAPACITACION-PIC VIGENCIA 2017 DE LA ALFM</t>
  </si>
  <si>
    <t>800131180-1</t>
  </si>
  <si>
    <t>EJERCITO NACIONAL ESCUELA DE LOGISTICA</t>
  </si>
  <si>
    <t>001-053-17</t>
  </si>
  <si>
    <t>4000000713</t>
  </si>
  <si>
    <t>PARA  FIRMA DIRECICON DE CONTRATOS</t>
  </si>
  <si>
    <t>NO</t>
  </si>
  <si>
    <t>ADQUIRIR ELEMENTOS PARA LOS BOTIQUINES DE LA ALFM</t>
  </si>
  <si>
    <t>900585357-9</t>
  </si>
  <si>
    <t>S &amp; S SUMINSITROS EMPRESARIALES S.A.S.</t>
  </si>
  <si>
    <t>077-2017</t>
  </si>
  <si>
    <t>001-052-17</t>
  </si>
  <si>
    <t>4200001377</t>
  </si>
  <si>
    <t>05 GU135697</t>
  </si>
  <si>
    <t>MARTHA VICTORIA GARZON GALVIS</t>
  </si>
  <si>
    <t>ADQUISICION DE UNA PLANTA ELECTRICA (GENERADOR DIESEL DE 5500 WATTS DE POTENCIA CON CAPACIDAD DE ENTREGAR CORRIENTE CONTINUA, ALTERNA, ARRANQUE ELECTRICO Y DOBLE NIVEL DE TENSION) Y KIT DE TRANSPORTE, CARRO LLANTAS INSTALADO</t>
  </si>
  <si>
    <t>860001552-9</t>
  </si>
  <si>
    <t>MOTOBORDA S.A.</t>
  </si>
  <si>
    <t>ROSAURA MENESES</t>
  </si>
  <si>
    <t>056-2017</t>
  </si>
  <si>
    <t>001-051-17</t>
  </si>
  <si>
    <t>20172600080400042E</t>
  </si>
  <si>
    <t>PENDIENTE SAP</t>
  </si>
  <si>
    <t>CHUBB DE COLOMBIA</t>
  </si>
  <si>
    <t>ADQUISICION DE HARWARE PARA LA AGENCIA LOGISTICA DE LAS FUERZAS MILITARES  (Computadores)</t>
  </si>
  <si>
    <t>800015583-1</t>
  </si>
  <si>
    <t>COLOMBIANA DE SOFTWARE Y HARDWARE COLSOF S.A.</t>
  </si>
  <si>
    <t>044-2017</t>
  </si>
  <si>
    <t>ADICION N°1 001-050-17</t>
  </si>
  <si>
    <t>20172600080400039E</t>
  </si>
  <si>
    <t>001-050-17</t>
  </si>
  <si>
    <t>20172600080400040E</t>
  </si>
  <si>
    <t>4300000468</t>
  </si>
  <si>
    <t>21-44-101246614</t>
  </si>
  <si>
    <t>CONTRATAR LA PRESTACION DE SERVICIOS PROFESIONALES PARA LA ACTUALIZACION DEL CALCULO ACTUARIAL DE LA ENTIDAD EN MATERIA PENSIONAL CON DATOS CONSOLIDADOS A 31 DE DICIEMBRE DE 2017</t>
  </si>
  <si>
    <t>830023414-6</t>
  </si>
  <si>
    <t>ESTUDIOS ACTUALRIALES Y PLANES DE PENSION LTDA ESTUPLAN LTDA</t>
  </si>
  <si>
    <t>071-2017</t>
  </si>
  <si>
    <t>001-049-17</t>
  </si>
  <si>
    <t>PRESTAR  CON PLENA AUTONOMIA TEXCNICA Y ADMINISTRATIVA, SERVICIOS DE ASESORIA A LA DIRECCION DE LA AGENCIA LOGISTICA DE LAS FUERZAS MILITARES EN LO CONCERNIENTE A LA FINALIZACION DE LOS PROCESOS DE REESTRUCTURACION DE LA ENTIDAD ASI COMO EN LOS TEMAS DE APROBACION DE DECRETOS Y ACTOS ADMINISTRATIVOS</t>
  </si>
  <si>
    <t>JOSE JOAQUIN SANABRIA FONSECA</t>
  </si>
  <si>
    <t>adicion n° 1 001-047-17</t>
  </si>
  <si>
    <t>20172600080400041E</t>
  </si>
  <si>
    <t>4300000467</t>
  </si>
  <si>
    <t>18-44-101049591</t>
  </si>
  <si>
    <t>MANTENIMIENTO, SOPORTE Y DESARROLLO DE LA INTRANET DE LA AGENCIA LOGSITICA DE LAS FUERZAS MILITARES</t>
  </si>
  <si>
    <t>830083023-6</t>
  </si>
  <si>
    <t>MICROSITIOS S.A.S</t>
  </si>
  <si>
    <t>065-2017</t>
  </si>
  <si>
    <t>001-048-17</t>
  </si>
  <si>
    <t>4300000459</t>
  </si>
  <si>
    <t>CUMPLIMIENTO Y CALYDAD</t>
  </si>
  <si>
    <t>11-46-101002203</t>
  </si>
  <si>
    <t>ECONOMISTA RUTH STELLA CALDERON NIETO DIRECTORA ADM.</t>
  </si>
  <si>
    <t>080-2017</t>
  </si>
  <si>
    <t>001-047-17</t>
  </si>
  <si>
    <t>20172600080400043E</t>
  </si>
  <si>
    <t>CUMPLIMIENTO, CALIDAD DE LA OBRA- CALIDAD DE LOS BIENES-PAGO SALARIOS Y RESPONSABILIDAD CIVIL</t>
  </si>
  <si>
    <t>24-GU056106  Y 24 RE001440</t>
  </si>
  <si>
    <t>TERMINACION DE OBRAS DE LAS NUEVAS INSTALACIONES DEL PUESTO FLUVIAL AVANZADO DE INFANTERIA DE MARINA N°31 DE LA ARMADA NACIONAL CON SEDE EN BARRANCABERMEJA, DEPARTAMENTO DE SANTANDER</t>
  </si>
  <si>
    <t>901077293-0</t>
  </si>
  <si>
    <t>CONSORCIO OBRAS BARRANCABERMEJA</t>
  </si>
  <si>
    <t>002-051-2017</t>
  </si>
  <si>
    <t>ADICION 001-046-17</t>
  </si>
  <si>
    <t>PENDIENTE DENFINICIOIN PAGO PTAR Y PTAP PARA  LIQUIDACION</t>
  </si>
  <si>
    <t>4400000239</t>
  </si>
  <si>
    <t>MINDEFENSA  ARMADA NACONAL- ECOPETROL</t>
  </si>
  <si>
    <t>001-046-17</t>
  </si>
  <si>
    <t>20172600080400044E</t>
  </si>
  <si>
    <t>33-44-101155100</t>
  </si>
  <si>
    <t>SE EXTRAVIO LIQUIDACION , LA ESTAN HUBICNADO PARA PODER ENTREGAR AL ARCHIVO</t>
  </si>
  <si>
    <t>ADQUISICION DE LOS DIFERENTES DISTINTIVOS COMO SON PLACAS, MEDALLAS, DISTINTIVOS DE TIEMPO DE SERVICIOS PARA LOS FUNCIONARIOS DE LA AGENCIA LOGISTICA DE LAS FUERZAS MILITARES</t>
  </si>
  <si>
    <t>900305897-4</t>
  </si>
  <si>
    <t>IMAGEN JR S.A.S.</t>
  </si>
  <si>
    <t>053-2017</t>
  </si>
  <si>
    <t>001-045-17</t>
  </si>
  <si>
    <t>20172600080400045E</t>
  </si>
  <si>
    <t>4300000518</t>
  </si>
  <si>
    <t>CONTRATAR LA PRESTACION DE SERVICIOS DE ZONAS VERDES, ZONAS HUMEDAS, CENTROS VACACIONALES, SERVICIO LOGISTICO DE EVENTIOS, REFRIGERIOS QUE SE REQUIERAN PARA EL DESARROLLO DE DIFERENTES ACTIVIDADES PROGERAMADAS EN EL PLAN DE BIENESTAR DE LA AGENCIA LOGISTICA DE LAS FUERZAS MILITATRES</t>
  </si>
  <si>
    <t>860025195-6</t>
  </si>
  <si>
    <t>CIRCULO DE SUBOFICIALES DE LAS FUERZAS MILITARES</t>
  </si>
  <si>
    <t>001-044-17</t>
  </si>
  <si>
    <t>20172600080400046E</t>
  </si>
  <si>
    <t>4400000236</t>
  </si>
  <si>
    <t>1841725-3</t>
  </si>
  <si>
    <t>ADQUISICION DE CERTIFICADOS DIGITALES (token)PARA LA ALFM</t>
  </si>
  <si>
    <t>900210800-1</t>
  </si>
  <si>
    <t>ANDES SERVICIO DE CERTIFICACION DIGITAL S.A.</t>
  </si>
  <si>
    <t>063-2017</t>
  </si>
  <si>
    <t>001-043-17</t>
  </si>
  <si>
    <t>20172600080400047E</t>
  </si>
  <si>
    <t>41-44-101188507</t>
  </si>
  <si>
    <t>MINDEFENSA ECOPETROL</t>
  </si>
  <si>
    <t>CONTRATAR LOS SERVICIOS TECNICOS DE UN MAESTRO DE OBRA PARA LA CONSTRUCCION DE BASE MILITAR DE PUERRES UBICADA EN EL DEPARTAMENTO DE NARIÑO</t>
  </si>
  <si>
    <t>JEOVANNY EDILBERTO  ROSERO NARVAEZ</t>
  </si>
  <si>
    <t>059-2017</t>
  </si>
  <si>
    <t>001-042-17</t>
  </si>
  <si>
    <t>20172600080400048E</t>
  </si>
  <si>
    <t>4400000235</t>
  </si>
  <si>
    <t>49-44-1010011832</t>
  </si>
  <si>
    <t>CONTRATAR LOS SERVICIOS TECNICOS DE UNA PERSONA IDONEA, CON FORMACION TECNICA EN CONSTRUCCION, PARA LA CONSTRUCCION Y/O ADECUACION DE LAS  DE LAS BASES MILITARES  DE ORU Y ORIPAYA  EN LOS MUNICIPIOS DE TIBU Y CUCUTA EN EL DEPARTAMENTO DE NORTE DE SANTANDER</t>
  </si>
  <si>
    <t>CARLOS FRANCISCO FLOREZ PRADA</t>
  </si>
  <si>
    <t>057-2017</t>
  </si>
  <si>
    <t>001-041-17</t>
  </si>
  <si>
    <t>NV-100007290</t>
  </si>
  <si>
    <t>ADQUISICION DE ELEMENTOS DE FISIOTERAPIA Y REHABILITACION FISICA PARA LA ALFM</t>
  </si>
  <si>
    <t>900923368-0</t>
  </si>
  <si>
    <t>COMERCIALIZACION DE INSUMOS MEDICOQUIRURGICOS DE ODONTOLOGIA Y LABORATORIO CLINICO NEIVA S.S. CEMINSUMOS S.A.S</t>
  </si>
  <si>
    <t>062-2017</t>
  </si>
  <si>
    <t>001-040-17</t>
  </si>
  <si>
    <t>20172600080400049E</t>
  </si>
  <si>
    <t>430000428</t>
  </si>
  <si>
    <t>14-44-101091217</t>
  </si>
  <si>
    <t>MANTENIMIENTO Y DESARROLLO DE NUEVAS FUNCIONALIDADES EN EL SISTEMA DE GESTION DOCUMENTAL ORFEO PARA LA AGENCIA LOGISTICA DE LAS FUERZAS MILITARES</t>
  </si>
  <si>
    <t>900345403-0</t>
  </si>
  <si>
    <t>CONSULTORES INTEGRALES Y SOLUCIONES INFORMATICAS, CONTABLES Y ADMINISTRATIVAS CISC</t>
  </si>
  <si>
    <t>052-2017</t>
  </si>
  <si>
    <t>001-039-17</t>
  </si>
  <si>
    <t>20172600080400050E</t>
  </si>
  <si>
    <t>CUMPLIMIENTO, ANTICIPO, SALARIOS, ESTABILIDAD Y RESPONSABILIDAD CIVIL</t>
  </si>
  <si>
    <t>GU123420</t>
  </si>
  <si>
    <t>YOHAN FAHIR BERMUDEZ PARRA</t>
  </si>
  <si>
    <t>ENTREGADO AL ARCHIVO 12-03-19</t>
  </si>
  <si>
    <t>DIRECCION GENERAL MARITIMA</t>
  </si>
  <si>
    <t>001-2015</t>
  </si>
  <si>
    <t>MANTENIMIENTO Y ADECUACION DEL EDIFICIO CAPITANIA DE PUERTO DE BUENAVENTURA Y TORRE DE LA ESTACION DE CONTROL DE TRAFICO MARITIMO DE LA DIRECCION GENERAL MARITIMA</t>
  </si>
  <si>
    <t>901072645-7</t>
  </si>
  <si>
    <t>CONSORCIO PROGRESO</t>
  </si>
  <si>
    <t>010-2017</t>
  </si>
  <si>
    <t>001-038-17</t>
  </si>
  <si>
    <t>20172600080400051E</t>
  </si>
  <si>
    <t>4300000419</t>
  </si>
  <si>
    <t>1839057-5</t>
  </si>
  <si>
    <t>MANTENIMIENTO, SOPORTE Y DESARROLLO A LA PLATAFORMA SERVIDOR DE CORREO ELECTRONICO EN LA AGENCIA LOGSITICA DE LAS FUERZAS MILITARES</t>
  </si>
  <si>
    <t>900646665-5</t>
  </si>
  <si>
    <t>BRANDER IDEAS S.A.S</t>
  </si>
  <si>
    <t>047-2017</t>
  </si>
  <si>
    <t>001-037-17</t>
  </si>
  <si>
    <t>20172600080400052E</t>
  </si>
  <si>
    <t>4300000427</t>
  </si>
  <si>
    <t>65-44-101145202</t>
  </si>
  <si>
    <t>ACTUALIZACION, MANTENIMIENTO Y SOPORTE EN SITIO DEL SOFTWARE VICIDAL/GODIAL PARA LA ALFM</t>
  </si>
  <si>
    <t>900987504-0</t>
  </si>
  <si>
    <t>CT+INNOVA S,A.S</t>
  </si>
  <si>
    <t>043-2017</t>
  </si>
  <si>
    <t>001-036-17</t>
  </si>
  <si>
    <t>20172600080400053E</t>
  </si>
  <si>
    <t>4300000404</t>
  </si>
  <si>
    <t>1834844-2</t>
  </si>
  <si>
    <t>CONTRATAR EL SERVICIO DE RECARGA Y MANTENIMIENTO DE EXTINTORES EN LA AGENCIA LOGISTICA DE LAS FUERZAS MILITARES OFICINA PRINCIPAL, SEDE COMERCIAL, ALMACEN GENERAL Y GRUPO INDUSTRIAL</t>
  </si>
  <si>
    <t>900276396-0</t>
  </si>
  <si>
    <t>MEGASERVICE GVM LTDA</t>
  </si>
  <si>
    <t>040-2017</t>
  </si>
  <si>
    <t>adicion n° 1 001-035-17</t>
  </si>
  <si>
    <t>001-035-17</t>
  </si>
  <si>
    <t>4300000405</t>
  </si>
  <si>
    <t>12-44-101153645</t>
  </si>
  <si>
    <t>CONTRATAR LOS SERVICIOS DE MANEJO INTEGRADO DE PLAGAS (FUMIGACION, DESINFECCION DE AMBIENTES Y DESRATIZACION DE AREAS) LIMPIEZA DE TANQUES DE ALMACENAMIENTO D AGUA POTABLE Y SU POSTERIOR ANALISIS FISICO-QUIMICO Y MICROBIOLOGICO EN LA ALFM OFICINA PRINCIPAL, SEDE  COMERCIAL, ALMACEN GENERAL Y GRUPO INDUSTRIAL</t>
  </si>
  <si>
    <t>900307682-7</t>
  </si>
  <si>
    <t>REPRESENTACIONES FUMIGAMB S.A.S</t>
  </si>
  <si>
    <t>039-2017</t>
  </si>
  <si>
    <t>001-034-17</t>
  </si>
  <si>
    <t>PRESTACION DE SERVICIOS DE INTERNET Y CANALES DEDICADOS PARA LA AGENCIA LOGISTICA DE LAS FUERZAS MILITARES</t>
  </si>
  <si>
    <t>899999115-8</t>
  </si>
  <si>
    <t>EMPRESA DE TELECOMUNICACIONES DE BOGOTA  S.A. ESP</t>
  </si>
  <si>
    <t>adicion n° 2 001-033-17</t>
  </si>
  <si>
    <t>adicion n° 1 001-033-17</t>
  </si>
  <si>
    <t>43000009</t>
  </si>
  <si>
    <t>JMALLUCELI TRAVELERS SEGUROS SA</t>
  </si>
  <si>
    <t>liquidacion enviada al contratista 11-01-2019</t>
  </si>
  <si>
    <t>001-033-17</t>
  </si>
  <si>
    <t>4400000229</t>
  </si>
  <si>
    <t>CUMPLIMIENTO, ANTICIPO,SALARIOS, CALIDAD, RESPONSABILIDAD CIVIL Y PYME</t>
  </si>
  <si>
    <t>49-44-101011720 -49-40-101003282 Y 49-23-101000183</t>
  </si>
  <si>
    <t xml:space="preserve">EN TREGADO ARCHIVO </t>
  </si>
  <si>
    <t>SECRETARIA DE EDUCACION DISTRITAL</t>
  </si>
  <si>
    <t>1412-2017</t>
  </si>
  <si>
    <t>CONTRATAR EL SERVICIO DE OPERACIÓN LOGISTICA PARA EL MANTENIMIENTO ENSAMBLE Y DISTRIBUCION DE REFRIGERIOS ESCOLARES DE LA MATRICULA OFICIAL DEL DISTRITO</t>
  </si>
  <si>
    <t>900202730-0</t>
  </si>
  <si>
    <t>MULTIMODAL EXPRESS S.A.S</t>
  </si>
  <si>
    <t>045-2017</t>
  </si>
  <si>
    <t>001-032-17</t>
  </si>
  <si>
    <t>20172600080400097E</t>
  </si>
  <si>
    <t>4400000227</t>
  </si>
  <si>
    <t>15-44-101180513</t>
  </si>
  <si>
    <t>SAMUEL CASQUETE</t>
  </si>
  <si>
    <t>ENTREGADO AL ARCHIVO -12-03-19</t>
  </si>
  <si>
    <t>DIRECCION GENERAL  MARITIMA</t>
  </si>
  <si>
    <t>INTERVENTORIA ADMINISTRATIVA, TECNICA, FINANCIERA, CONTABLE Y JURIDICA PARA EL MANTENIMEINTO Y ADECUACION DEL EDIFICIO CAPITANIA DE PUERTO DE BUENAVENTURA Y TORRE DE LA ESTACION DE CONTROL DE TRAFICO MARITIMO DE LA DIRECCION GENERAL MARITIMA</t>
  </si>
  <si>
    <t>011-2017</t>
  </si>
  <si>
    <t>001-031-17</t>
  </si>
  <si>
    <t>21-44-101244674</t>
  </si>
  <si>
    <t>RENOVACION LICENCIAMIENTO, SERVICIO DE ACTUALIZACION, MANTENIMIENTO Y SOPORTE EN SITIO  DE LA SUITE VISION EMPRESARIAL PARA LA AGENCIA LOGISTICA DE LAS FUERZAS MILITARES</t>
  </si>
  <si>
    <t>804002893-6</t>
  </si>
  <si>
    <t>PENSEMOS S.A.</t>
  </si>
  <si>
    <t>037-2017</t>
  </si>
  <si>
    <t>CONTRATACION DIRECTA PROVEEDOR EXCLUSIVO</t>
  </si>
  <si>
    <t>ADICION N° 1   001-030-17</t>
  </si>
  <si>
    <t>23 -05-2017     Y      19/12/2017</t>
  </si>
  <si>
    <t>001-030-17</t>
  </si>
  <si>
    <t>12-44-101153317</t>
  </si>
  <si>
    <t>En espera de facturacion en el mes de octubre del primer pago</t>
  </si>
  <si>
    <t>HOSTING, DESARROLLO, MANTENIMIENTO Y SOPORTE PARA EL PORTAL WEB DE LA ALFM</t>
  </si>
  <si>
    <t>900178540-5</t>
  </si>
  <si>
    <t>XIMIL TECNOLOGIES S.A.S.</t>
  </si>
  <si>
    <t>049-2017</t>
  </si>
  <si>
    <t>ADICION N° 1 001-029-17</t>
  </si>
  <si>
    <t>001-029-17</t>
  </si>
  <si>
    <t>WILSON ALEJANDRO SUAREZ
Direccion administrativa</t>
  </si>
  <si>
    <t>PRESTACION DEL SERVICIO DE VIGILANCIA A TODO COSTO PARA LA SEDE DE LA OFICINA PRINCIPAL, SEDE COMERCIAL Y ALMACEN GENERAL DE LA ALFM</t>
  </si>
  <si>
    <t>830087891-0</t>
  </si>
  <si>
    <t>INTERCON SECURITY DE COLOMBIA LTDA</t>
  </si>
  <si>
    <t>025-2017</t>
  </si>
  <si>
    <t>ADICIONAL N° 3 001-028-17 VIGENCIA FUTURA</t>
  </si>
  <si>
    <t>Pendiente sustentacion para modificatorio No 1, referente a servicio dejado de prestar a partir del 01 de septiembre/17, debido a que no se requiere</t>
  </si>
  <si>
    <t>ADICIONAL N° 2 001-028-17 VIGENCIA FUTURA</t>
  </si>
  <si>
    <t>ADICIONAL N° 1 001-028-17</t>
  </si>
  <si>
    <t>Acta de reintegro no.336 de 2017</t>
  </si>
  <si>
    <t>5/11/2017         31-12-2017</t>
  </si>
  <si>
    <t>001-028-17</t>
  </si>
  <si>
    <t>21-44-101244231 Y 21-40-101104083</t>
  </si>
  <si>
    <t>CONTRATAR L MANTENIMIENTO CORRECTIVO POWER 260 IBM QUE SOPORTA INFRAESTRUCTURA SAP-ERP, INCLUIDAS LAS PARTES Y REPUESTOS REQUERIDOS PARA LA AGENCIA LOGISTICA DE LAS FUERZAS MILITARES</t>
  </si>
  <si>
    <t>032-2017</t>
  </si>
  <si>
    <t>001-027-17</t>
  </si>
  <si>
    <t>4300000392</t>
  </si>
  <si>
    <t xml:space="preserve">SE HA SOLICITADO MEDIANTE CORREO ELECTRONICO A LA SUPERVISORA INFORME SALDO DEL CONTRATO Y AUN NO SE TIENE RESPUESTA, QUE ESTO SERA DE ACUERDO A LAS ACTIVIDADES DE FIN DE AÑO </t>
  </si>
  <si>
    <t>001-026-17</t>
  </si>
  <si>
    <t>20172110020500001E</t>
  </si>
  <si>
    <t>4300000391</t>
  </si>
  <si>
    <t>15/11/2017          15-12-2017         30-04-2018</t>
  </si>
  <si>
    <t>PRESTAR A LA ALFM LOS SERVICIOS DE CAPACITACION COMO OPERADOR PARA EL DESARROLLO DE PROCESOS ESPECIALIZADOS DE FORMACION Y SERVICIOS AFINES Y COMPLEMENTARIOS NECESARIOS PARA LA EJECUCION DEL PLAN INSTITUCIONAL DE CAPACITACION PIC 2017</t>
  </si>
  <si>
    <t>800225340-8</t>
  </si>
  <si>
    <t>UNIVERSIDAD MILITAR NUEVA GRANADA</t>
  </si>
  <si>
    <t>001-025-17</t>
  </si>
  <si>
    <t>CUMPLIMIENTO-CALIDAD , SALARIOS Y RESPONSABILIDAD CIVIL</t>
  </si>
  <si>
    <t>12-44-101152889 Y 12-40-101031427</t>
  </si>
  <si>
    <t>RESOLUCION NO.744 18/07/2017 COBRO DE PERJUICIOS - RESOLUCION EN FIRME - SOLICITO REVOCATORIA DIRECTA. ACTA DE LIQUIDACION PARA FIRMAS,</t>
  </si>
  <si>
    <t>MANTENIMIENTO Y LAVADO DE LA FACHADA DE LA SEDE PRINCIPAL DE LA AGENCIA LOGISTICA DE LAS FUERZAS  MILITARES</t>
  </si>
  <si>
    <t>LUIS FERNANDO ZABALA FUQUENE</t>
  </si>
  <si>
    <t>035-2017</t>
  </si>
  <si>
    <t>001-024-17</t>
  </si>
  <si>
    <t>4300000332</t>
  </si>
  <si>
    <t>70556364  Y 70556445</t>
  </si>
  <si>
    <t>SE FIRMO LIQUIDACION de terminacion por mutuo acuerdo EL 27/07/2017, el valor totl fue rintegrado al presupuesto</t>
  </si>
  <si>
    <t>TERMINADO ANTICIPADAMENTE</t>
  </si>
  <si>
    <t>PRESTACION DEL SERVICIO PREVENTIVO Y CIORRECTIVO INCLUYENDO COMPONENTES PARA LAS QUINCE (15) DUPLICADORAS DE LA OFICINA PRINCIPAL DE LA ALFM</t>
  </si>
  <si>
    <t>AGR SOLUCIONES S.A.S</t>
  </si>
  <si>
    <t>KATHERINE MONTAÑA</t>
  </si>
  <si>
    <t>018-2017</t>
  </si>
  <si>
    <t>001-023-17</t>
  </si>
  <si>
    <t>4200001185</t>
  </si>
  <si>
    <t>04582123-9 Y 1818433-1</t>
  </si>
  <si>
    <t>SALDO REINTEGRADO</t>
  </si>
  <si>
    <t>ADQUISICION ITENM 1: BARRA BLANDA RECUBIERTA DE CHOCOLATE RELLENO TIPO NOUGAT E ITEM 2: TURRON X 25 GR PARA EL ENSAMBLE DE RACIONES DE CAMPAÑA. ADENDA N° 01</t>
  </si>
  <si>
    <t>860004076-8</t>
  </si>
  <si>
    <t>PRODUCTOS JHONNYS DE COLOM,BIA</t>
  </si>
  <si>
    <t>038-2017</t>
  </si>
  <si>
    <t>001-022-17</t>
  </si>
  <si>
    <t>4300000331</t>
  </si>
  <si>
    <t>12-44-101152506 Y 12-40-101031322</t>
  </si>
  <si>
    <t>ELABORACIÓN LIQUIDACIÓN UNILATERAL</t>
  </si>
  <si>
    <t>MANTENIMIENTO PREVENTIVO Y CORRECTIVO CON REPUESTOS PARA LA PUERTA DE ACCESO  DE LA SEDE PRINCIPAL DE LA  ALFM</t>
  </si>
  <si>
    <t>016-2017</t>
  </si>
  <si>
    <t>001-021-17</t>
  </si>
  <si>
    <t>4300000329</t>
  </si>
  <si>
    <t>12-44-101152505 Y 12-40-101031321</t>
  </si>
  <si>
    <t>RESOLUCION NO.741 18/07/2017 DECLARADO INCUMPLIMIENTO PARCIAL - RESOLUCION EN FIRME. Acta de liquidación se remitio al Contratista,</t>
  </si>
  <si>
    <t>MANTENIMIENTO PREVENTIVO Y CORRECTIVO CON REPUESTOS PARA DOS (2) ASCENSORES DE LA OFICINA PRINCIPAL DE LA ALFM</t>
  </si>
  <si>
    <t>017-2017</t>
  </si>
  <si>
    <t>001-020-17</t>
  </si>
  <si>
    <t>4300000330</t>
  </si>
  <si>
    <t>12-44-101152510   Y 12-40-101031323</t>
  </si>
  <si>
    <t>MANTENIMIENTO PREVENTIVO. CORRECTIVO CON REPUESTOS PARA EQUIPOS DE BOMBAS HIDRAULICAS (BOMBA CONTRAINCENDIOS-BOMBAS EYECTORAS-BOMBAS DE PRESION DE AGUA ) INCLUTYENDO EL MANTENIMIENTO DE LOS TANQUES DE ALMACENAMIENTO DE AGUA POTABLE/LLUVIAS PARA LA SEDE PRINCIPAL DE LA ALFM</t>
  </si>
  <si>
    <t>019-2017</t>
  </si>
  <si>
    <t>001-019-17</t>
  </si>
  <si>
    <t>4300000335</t>
  </si>
  <si>
    <t>33-44-101153061</t>
  </si>
  <si>
    <t>SOPORTE, MANTENIMIENTO , ACTUALIZACION Y CAPACITACION  PARA IGUALAR  SALDOS A FECHA 31 DE DICFIEMBRE DE 2016 E INICIO DE OPERACIONES EN ENERO DE 2017 EN EL ERP-SAP CON DESTIBNO A LA AGENCIA LOGISTICA DE LAS FUERZAS MILITARES</t>
  </si>
  <si>
    <t>900665341-5</t>
  </si>
  <si>
    <t>AYESA ADVANCED  TECHNOLOGIES S.A. SUCURSAL COLOMBIA</t>
  </si>
  <si>
    <t>021-2017</t>
  </si>
  <si>
    <t>001-018-17</t>
  </si>
  <si>
    <t>GU018899  Y 08 RE001480</t>
  </si>
  <si>
    <t>CONTRATACION DE UNA CONSULTORIA PARA LA CONSTRUCCION DE PERMISOS AMBIENTALES (A TODO COSTO) REQUERIDOS PARA LA CONSTRUCCION DE LA VIA DE CONEXIÓN DE LAS INSTALACIONES CON DESTINO A LA BRIGADA DE INFANTERIA DE MARINA N°2 UBICADA EN LA ISLA NAVAL VIA DEL PUERTO AGUADULCE (BUENAVENTURA - VALLE DEL CAUCA)</t>
  </si>
  <si>
    <t>MIGUEL FERNANDO ACOSTA MERCADO</t>
  </si>
  <si>
    <t>009-2017</t>
  </si>
  <si>
    <t>001-017-17</t>
  </si>
  <si>
    <t>4200001187</t>
  </si>
  <si>
    <t>21-44-101242298 Y 21-40-101103194</t>
  </si>
  <si>
    <t>ADQUISICION DE LIMONADA CON PANELA, MNI RECUBIERTO DE CHOCOLATE, UVAS PASAS RECUBIERTAS CON CHOCOLATE PARA EL ENSAMBLE DE RACIONES DE CAMPAÑA</t>
  </si>
  <si>
    <t>900137137-4</t>
  </si>
  <si>
    <t>MULTIGENIOS MAKARIZA S.A.</t>
  </si>
  <si>
    <t>029-2017</t>
  </si>
  <si>
    <t>001-016-17</t>
  </si>
  <si>
    <t>4200001186</t>
  </si>
  <si>
    <t>15-44-101178876 Y 15-40-101044656</t>
  </si>
  <si>
    <t>ADQUISICION DE LIMONADA CON PANELA, MANI RECUBIERTO DE CHOCOLATE, UVAS PASAS RECUBIERTAS CON CHOCOLATE PARA EL ENSAMBLE DE RACIONES DE CAMPAÑA</t>
  </si>
  <si>
    <t>900086521-1</t>
  </si>
  <si>
    <t>MOUNTAIN FOOD S.A.S</t>
  </si>
  <si>
    <t>001-015-17</t>
  </si>
  <si>
    <t>4200001190</t>
  </si>
  <si>
    <t>21-44-101242458 Y 21-40-101103217</t>
  </si>
  <si>
    <t>ADQUISICION DE PANELA PARA EL EMSAMBLE DE RACIONES DE CAMPAÑA</t>
  </si>
  <si>
    <t>MISAEL HERNANDEZ OSORIO</t>
  </si>
  <si>
    <t>027-2017</t>
  </si>
  <si>
    <t>ADICION N° 1  001-014-17</t>
  </si>
  <si>
    <t>001-014-17</t>
  </si>
  <si>
    <t>4200001153</t>
  </si>
  <si>
    <t>1807990-5  Y  0455136-6</t>
  </si>
  <si>
    <t>ADQUISICION DE BARRA BLANDA RECUBIERTA DE CHOCOLATE RELLENO TIPO NOUGAR. COCOA CON AZUCAR, LECHE AZUCARADA, TURRON, PARA EL ENSAMBLE DE RACIONES DE CAMPAÑA</t>
  </si>
  <si>
    <t>800239963-7</t>
  </si>
  <si>
    <t>COMERCIALIZA LTDA</t>
  </si>
  <si>
    <t>028-2017</t>
  </si>
  <si>
    <t>001-013-17</t>
  </si>
  <si>
    <t>4200001144</t>
  </si>
  <si>
    <t>1808546-2</t>
  </si>
  <si>
    <t>ADQUISICION DE REFRESCO HIDRATANTE PARA EL ENSAMBLE DE RACIONES DE CAMPAÑA</t>
  </si>
  <si>
    <t>026-2017</t>
  </si>
  <si>
    <t>adicion n° 1001-012-17</t>
  </si>
  <si>
    <t>001-012-17</t>
  </si>
  <si>
    <t>4300000307</t>
  </si>
  <si>
    <t>CUMPLIMIENTO-CALIDAD  Y SALARIOS</t>
  </si>
  <si>
    <t>11-44-101101984</t>
  </si>
  <si>
    <t>CONTRATAR LOS SERVICIOS PROFESIONALES DE UN INGENIERO CIVIL E INGENIERO AMBIENTAL Y SANITARIO PARA LA SUPERVISION TECNICA, ADMINISTRATIVA Y CONTABLE EN LA ETAPA CONTRACTUAL DE LOS PROYECTOS DE OBRA CIVIL ENCARGADOS A LA ALFM EN LA VIGENCIA DEL AÑO 2017</t>
  </si>
  <si>
    <t>1071166567</t>
  </si>
  <si>
    <t>MARIA ISABEL AVELLANEDA FRANCO</t>
  </si>
  <si>
    <t>031-2017</t>
  </si>
  <si>
    <t>001-011-17</t>
  </si>
  <si>
    <t>20172600080400086E</t>
  </si>
  <si>
    <t>4300000313</t>
  </si>
  <si>
    <t>36-44-101037392   Y 36-40-101013680</t>
  </si>
  <si>
    <t>MANTENIMIENTO PREVENTIVO CORRECTIVO CON REPUESTOS PARA LA PLANTA ELECTRICA DE LA SEDE PRINCIPAL DE LA ALFM</t>
  </si>
  <si>
    <t>900268429-1</t>
  </si>
  <si>
    <t>SOLUCIONES Y DIAGNOSTICOS EN INGENIERIA ELECTRICA LTDA</t>
  </si>
  <si>
    <t>020-2017</t>
  </si>
  <si>
    <t>001-010-17</t>
  </si>
  <si>
    <t>4200001146</t>
  </si>
  <si>
    <t>03-GU069621</t>
  </si>
  <si>
    <t>ADQUISICION DE LECHE AZUCARADA, TURRON, MANI JAPONES O MANI RECUBIERTO, UVAS PASAS RECUBIERTAS CON CHOCOLATE, BARRA BLANDA RECUBIERTA DE CHOCOLATE RELLENO TIPO NOUGAT PARA EL ENSAMBLE DE RACIONES DE CAMPAÑA</t>
  </si>
  <si>
    <t>800024095-5</t>
  </si>
  <si>
    <t>MANITOBA LIMITADA</t>
  </si>
  <si>
    <t>022-2017</t>
  </si>
  <si>
    <t>ADICION N° 1    001-009-17</t>
  </si>
  <si>
    <t>20172600080400085E</t>
  </si>
  <si>
    <t>001-009-17</t>
  </si>
  <si>
    <t>20172600080400084E</t>
  </si>
  <si>
    <t>4300000295</t>
  </si>
  <si>
    <t>1791187-5</t>
  </si>
  <si>
    <t>CONTRATAR LOS SERVICIOS PROFESIONALES DE UN CONSTRUCTOR Y GESTOR ARQUITECTONICO PARA LA SUPERVISION TECNICA, ADMINISTRATIVA Y CONTABLE, EN LA ETAPA CONTRACTUAL DE LOS PROYECTOS DE OBRA CIVIL ENCARGADOS A LA ALFM EN LA VIGENCIA DEL AÑO 2017</t>
  </si>
  <si>
    <t>53054968</t>
  </si>
  <si>
    <t>SANDRA MILENA USECHE CASTRO</t>
  </si>
  <si>
    <t>013-2017</t>
  </si>
  <si>
    <t>001-008-17</t>
  </si>
  <si>
    <t>PRACTICAS ADMINISTRATIVAS</t>
  </si>
  <si>
    <t>860351894-3</t>
  </si>
  <si>
    <t>UNIVERSIDAD SERGIO ARBOLEDA</t>
  </si>
  <si>
    <t>ADMINISTRATIVA</t>
  </si>
  <si>
    <t>CONTRATO DE COOPERACION</t>
  </si>
  <si>
    <t>001-007-17</t>
  </si>
  <si>
    <t>20172600080400083E</t>
  </si>
  <si>
    <t>4300000290</t>
  </si>
  <si>
    <t>CUMPLIMIENTO-CALIDAD</t>
  </si>
  <si>
    <t>62-44-101005204</t>
  </si>
  <si>
    <t>PRESTAR POR SUS PROPIOS MEDIOS, CON PLENA AUTONOMIA TECNICA Y ADMINISTRATIVA COMO PROFESIONAL ESPECIALIZADO EN DERECHO PROCESAL PARA ASESORAR A LA AGENCIA LOGISTICA DE LAS FUERZAS MILITARES EN EL DESARROLLO DE LAS INVESTIGACIONES ADMINISTRATIVAS Y DISCIPLINARIAS DESDE QUE SE RECIBE LA QUEJA Y/O INFORME HASTA PROYECTYAR FALLO DE PRIMERA INSTANCIA, DANDO APLICACION A LA LEY 1476 DE 2011,. LEY 734 DE 2002, ASI COMO LA ASESORIA DE LOS PROCESOS DISCIPLINARIOS DE LA LEY 836 DE 2003</t>
  </si>
  <si>
    <t>51634841</t>
  </si>
  <si>
    <t>MAGDA IDALID ROMERO PAMPLONA</t>
  </si>
  <si>
    <t>007-2017</t>
  </si>
  <si>
    <t>ADICION N° 1 001-006-17</t>
  </si>
  <si>
    <t>PRESTACION DE SERVICIOS ABOGADO</t>
  </si>
  <si>
    <t>001-006-17</t>
  </si>
  <si>
    <t>20172600080400082E</t>
  </si>
  <si>
    <t>4300000289</t>
  </si>
  <si>
    <t>33-44-101150629</t>
  </si>
  <si>
    <t>CONTRATAR UN PROFESIONAL ESPECIALIZADO EN DERECHO LABORAL Y DERECHO PUBLICO PARA QUE DESARROLLE LA ASESORIA JURIDICA EN LOS TEMAS DE FUNCION PUBLICA EN LA AGENCIA LOGISTICA DE LAS FUERZAS MILITARES</t>
  </si>
  <si>
    <t>41649134</t>
  </si>
  <si>
    <t>NUBIA GONZALEZ CERON</t>
  </si>
  <si>
    <t>006-2017</t>
  </si>
  <si>
    <t>ADICION N° 1 001-005-17</t>
  </si>
  <si>
    <t>001-005-17</t>
  </si>
  <si>
    <t>20172600080400081E</t>
  </si>
  <si>
    <t>PRESTAR POR SUS PROPIOS MEDIOS, CON PLENA AUTONOMIA TECNICA Y ADMINISTRATIVA, SERVICIOS DE ASESORIA  A LA DIRECCION GENERAL DE LA AGENCIA LOGISTICA DE LAS FUERZAS MILITARES EN LO CONCERNIENTE AL ASESORAMIENTO JURIDICO COMO APOYO A LA GESTION CONTRACTUAL EN DESARROLLO DE LOS PROCESOS POR PARTE DE LA ENTIDAD</t>
  </si>
  <si>
    <t>FILADELFO ROBAYO CASTILLO</t>
  </si>
  <si>
    <t>adicion n° 1 001-004-17</t>
  </si>
  <si>
    <t>4300000292</t>
  </si>
  <si>
    <t>11-44-101097951</t>
  </si>
  <si>
    <t>14876557</t>
  </si>
  <si>
    <t>005-2017</t>
  </si>
  <si>
    <t>001-004-17</t>
  </si>
  <si>
    <t>20172600080400080E</t>
  </si>
  <si>
    <t>PRESTAR POR SUS PROPIOS MEDIOS, CON PLENA AUTONOMIA TECNICA Y ADMINISTRATIVA, SERVICIOS DE ASESORIA JURIDICA ESPECIALIZADA  A LA DIRECCION GENERAL DE LA AGENCIA LOGISTICA DE LAS FUERZAS MILITARES EN DERECHO ADMINISTRATIVO COMO APOYO A LA GESTION CONTRACTUAL EN DESARROLLO DE LOS PROCESOS POR PARTE DE LA ENTIDAD</t>
  </si>
  <si>
    <t>TATIANA GONZALEZ CADAVID</t>
  </si>
  <si>
    <t>adicion n° 1 001-003-17</t>
  </si>
  <si>
    <t>4300000291</t>
  </si>
  <si>
    <t>11-44-101097961</t>
  </si>
  <si>
    <t>52995818</t>
  </si>
  <si>
    <t>004-2017</t>
  </si>
  <si>
    <t>001-003-17</t>
  </si>
  <si>
    <t>20172600080400079E</t>
  </si>
  <si>
    <t>CONTRATAR LOS SERVICIOS PROFESIONALES DE UN ABOGADO PARA REPRESENTAR A LA ALFM EN PROCESOS PENALES</t>
  </si>
  <si>
    <t>CESAR AUGUSTO CLAVIJO MUNEVAR</t>
  </si>
  <si>
    <t>adicion n° 1 001-002-17</t>
  </si>
  <si>
    <t>4300000287</t>
  </si>
  <si>
    <t>EC 100004490</t>
  </si>
  <si>
    <t>3021952</t>
  </si>
  <si>
    <t>003-2017</t>
  </si>
  <si>
    <t>001-002-17</t>
  </si>
  <si>
    <t>20172600080400078E</t>
  </si>
  <si>
    <t>4300000288</t>
  </si>
  <si>
    <t>11-44-101097950</t>
  </si>
  <si>
    <t>TERMINACION ANTICIPADA</t>
  </si>
  <si>
    <t>SOPORTE</t>
  </si>
  <si>
    <t>PRESTAR POR SUS PROPIOS MEDIOS, CON PLENA AUTONOMIA TECNICA Y ADMINISTRATIVA, SERVICIOS DE ASESORIA A LA DIRECCION Y SUBDIRECCION DE LA AGENCIA LOGISTICA DE LAS FUERZAS MILITARES EN LO CONCERNIENTE A LA REESTRUCTURACION DE LA ENTIDAD Y LA REINICIAION DE OPERATIVIDAD DEL ERP SAP MODULO LOGISTICO CON LA FUNCIONALIDAD FINANCIERA, COMO APOYO A LA GESTION EN DESARROLLO DE LOS PROCESOS DE PARTE DE LA ENTIDAD</t>
  </si>
  <si>
    <t>79148605</t>
  </si>
  <si>
    <t>EDUARDO RODRIGUEZ DURAN</t>
  </si>
  <si>
    <t>PRESTACION DE SERVICIOS SAP</t>
  </si>
  <si>
    <t>002-2017</t>
  </si>
  <si>
    <t>001-001-17</t>
  </si>
  <si>
    <t>NO APLICA</t>
  </si>
  <si>
    <t>SE ENTREGO A MYRIAM DIAZ PÁRA INGRESAR AL SAP. 16-11-2017</t>
  </si>
  <si>
    <t>ANUAR ESFUERZOS CON EL FIN DE GARANTIZAR LA EDUCACION Y CAPACITACION DE LOS SOLDADOS HERIDOS EN CUMPLIMINETO DE SU DEBER DURANTE LA VIGENCIA 2017</t>
  </si>
  <si>
    <t>860533835-0</t>
  </si>
  <si>
    <t>CORPORACION GENERAL GUSTAVO MATAMOROS  D´COSTA</t>
  </si>
  <si>
    <t>CONVNIO DE COOPERACION</t>
  </si>
  <si>
    <t>CONVENIO 001-2017</t>
  </si>
  <si>
    <t>ORFEO</t>
  </si>
  <si>
    <t>OBSERVACIONES</t>
  </si>
  <si>
    <t>CODIGO SAP</t>
  </si>
  <si>
    <t>GARANTÍAS / VALOR ASEGURADO</t>
  </si>
  <si>
    <t>GARANTÍAS / PORCENTAJE ( % ) ASEGURADO</t>
  </si>
  <si>
    <t>GARANTÍAS / RIESGOS ASEGURADOS</t>
  </si>
  <si>
    <t>GARANTÍAS / NÚMERO DE LA GARANTÍA</t>
  </si>
  <si>
    <t>GARANTÍAS / ENTIDAD ASEGURADORA</t>
  </si>
  <si>
    <t>FECHA EXPEDICIÓN GARANTIAS</t>
  </si>
  <si>
    <t>GARANTÍAS / TIPO DE GARANTÍA</t>
  </si>
  <si>
    <t>IDENTIFICACION</t>
  </si>
  <si>
    <t>FECHA NOTIFICACION</t>
  </si>
  <si>
    <t>NOMBRE SUPERVISOR/ INTERVENTOR</t>
  </si>
  <si>
    <t>ORDENAD. DEL GASTO</t>
  </si>
  <si>
    <t>NO REPOSAN EN EL ARCHIVO DE GESTION</t>
  </si>
  <si>
    <t>FECHA DE LIQUIDACIÓN</t>
  </si>
  <si>
    <t>ESTADO DEL CONTRATO</t>
  </si>
  <si>
    <t>PRORROGAS</t>
  </si>
  <si>
    <t>FECHA PREVISTA DE LIQUIDACION</t>
  </si>
  <si>
    <t>FECHA TERMINACION CONTRATO</t>
  </si>
  <si>
    <t>FECHA DE INICIO CONTRATO</t>
  </si>
  <si>
    <t>FECHA SUSCRIPCION CONTRATO</t>
  </si>
  <si>
    <t>REINTEGROS</t>
  </si>
  <si>
    <t>SALDO</t>
  </si>
  <si>
    <t xml:space="preserve">VALOR PAGADO </t>
  </si>
  <si>
    <t>VALOR ADICIONES</t>
  </si>
  <si>
    <t>RP</t>
  </si>
  <si>
    <t>VALOR INICIAL CONTRATO</t>
  </si>
  <si>
    <t>VENCIMIENTO INTER</t>
  </si>
  <si>
    <t xml:space="preserve">FUERZA </t>
  </si>
  <si>
    <t xml:space="preserve">No. CTO INTER                                                                                                            </t>
  </si>
  <si>
    <t>OBJETO</t>
  </si>
  <si>
    <t>CONTRATISTA</t>
  </si>
  <si>
    <t>RESPONSABLE</t>
  </si>
  <si>
    <t>CLASE DE CTO</t>
  </si>
  <si>
    <t>No. proceso</t>
  </si>
  <si>
    <t>MODALIDAD DE SELECCIÓN</t>
  </si>
  <si>
    <t>VIGENCIA</t>
  </si>
  <si>
    <t>No. CONTRATO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</si>
</sst>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3" formatCode="_-* #,##0.00_-;\-* #,##0.00_-;_-* &quot;-&quot;??_-;_-@_-"/>
    <numFmt numFmtId="164" formatCode="_([$€]\ * #,##0.00_);_([$€]\ * \(#,##0.00\);_([$€]\ * &quot;-&quot;??_);_(@_)"/>
    <numFmt numFmtId="165" formatCode="#,##0;[Red]#,##0"/>
    <numFmt numFmtId="166" formatCode="[$-C0A]d\-mmm\-yy;@"/>
    <numFmt numFmtId="167" formatCode="_(* #,##0.00_);_(* \(#,##0.00\);_(* &quot;-&quot;??_);_(@_)"/>
    <numFmt numFmtId="168" formatCode="_(* #,##0_);_(* \(#,##0\);_(* &quot;-&quot;??_);_(@_)"/>
    <numFmt numFmtId="169" formatCode="[$-C0A]dd\-mmm\-yy;@"/>
  </numFmts>
  <fonts count="10" x14ac:knownFonts="1">
    <font>
      <sz val="11"/>
      <color theme="1"/>
      <name val="Calibri"/>
      <family val="2"/>
      <scheme val="minor"/>
    </font>
    <font>
      <sz val="11"/>
      <color theme="1"/>
      <name val="Calibri"/>
      <family val="2"/>
      <scheme val="minor"/>
    </font>
    <font>
      <sz val="11"/>
      <color rgb="FF9C0006"/>
      <name val="Calibri"/>
      <family val="2"/>
      <scheme val="minor"/>
    </font>
    <font>
      <sz val="11"/>
      <name val="Calibri"/>
      <family val="2"/>
      <scheme val="minor"/>
    </font>
    <font>
      <sz val="8"/>
      <name val="Arial"/>
      <family val="2"/>
    </font>
    <font>
      <sz val="8"/>
      <name val="Calibri"/>
      <family val="2"/>
      <scheme val="minor"/>
    </font>
    <font>
      <sz val="11"/>
      <color indexed="8"/>
      <name val="Calibri"/>
      <family val="2"/>
    </font>
    <font>
      <sz val="12"/>
      <name val="Calibri"/>
      <family val="2"/>
      <scheme val="minor"/>
    </font>
    <font>
      <sz val="9"/>
      <color rgb="FF000000"/>
      <name val="Arial"/>
      <family val="2"/>
    </font>
    <font>
      <sz val="10"/>
      <name val="Arial"/>
      <family val="2"/>
    </font>
  </fonts>
  <fills count="6">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3" tint="0.39997558519241921"/>
        <bgColor indexed="64"/>
      </patternFill>
    </fill>
    <fill>
      <patternFill patternType="solid">
        <fgColor theme="0"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0">
    <xf numFmtId="164" fontId="0" fillId="0" borderId="0"/>
    <xf numFmtId="167"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xf numFmtId="167"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9" fillId="0" borderId="0" applyFont="0" applyFill="0" applyBorder="0" applyAlignment="0" applyProtection="0"/>
  </cellStyleXfs>
  <cellXfs count="138">
    <xf numFmtId="164" fontId="0" fillId="0" borderId="0" xfId="0"/>
    <xf numFmtId="164" fontId="3" fillId="3" borderId="0" xfId="0" applyFont="1" applyFill="1" applyAlignment="1">
      <alignment horizontal="left" vertical="center" wrapText="1"/>
    </xf>
    <xf numFmtId="165" fontId="3" fillId="3" borderId="0" xfId="0" applyNumberFormat="1" applyFont="1" applyFill="1" applyAlignment="1">
      <alignment horizontal="left" vertical="center" wrapText="1"/>
    </xf>
    <xf numFmtId="9" fontId="3" fillId="3" borderId="0" xfId="0" applyNumberFormat="1" applyFont="1" applyFill="1" applyAlignment="1">
      <alignment horizontal="left" vertical="center" wrapText="1"/>
    </xf>
    <xf numFmtId="0" fontId="3" fillId="3" borderId="0" xfId="0" applyNumberFormat="1" applyFont="1" applyFill="1" applyAlignment="1">
      <alignment horizontal="left" vertical="center" wrapText="1"/>
    </xf>
    <xf numFmtId="166" fontId="3" fillId="3" borderId="0" xfId="0" applyNumberFormat="1" applyFont="1" applyFill="1" applyAlignment="1">
      <alignment horizontal="left" vertical="center" wrapText="1"/>
    </xf>
    <xf numFmtId="164" fontId="3" fillId="0" borderId="0" xfId="0" applyFont="1" applyAlignment="1">
      <alignment horizontal="left" vertical="center" wrapText="1"/>
    </xf>
    <xf numFmtId="164" fontId="4" fillId="0" borderId="0" xfId="0" applyFont="1"/>
    <xf numFmtId="164" fontId="5" fillId="0" borderId="1" xfId="0" applyFont="1" applyBorder="1" applyAlignment="1">
      <alignment horizontal="center" vertical="center"/>
    </xf>
    <xf numFmtId="164" fontId="5" fillId="0" borderId="1" xfId="0" applyFont="1" applyBorder="1" applyAlignment="1">
      <alignment horizontal="left" vertical="center"/>
    </xf>
    <xf numFmtId="49" fontId="5" fillId="0" borderId="1" xfId="0" applyNumberFormat="1" applyFont="1" applyBorder="1" applyAlignment="1">
      <alignment horizontal="center" vertical="center"/>
    </xf>
    <xf numFmtId="0" fontId="5" fillId="0" borderId="1" xfId="1" applyNumberFormat="1" applyFont="1" applyFill="1" applyBorder="1" applyAlignment="1">
      <alignment horizontal="center" vertical="center" wrapText="1"/>
    </xf>
    <xf numFmtId="168" fontId="5" fillId="0" borderId="1" xfId="0" applyNumberFormat="1" applyFont="1" applyBorder="1" applyAlignment="1">
      <alignment horizontal="center" vertical="center"/>
    </xf>
    <xf numFmtId="0" fontId="5" fillId="0" borderId="1" xfId="0" applyNumberFormat="1" applyFont="1" applyBorder="1" applyAlignment="1">
      <alignment horizontal="center" vertical="center" wrapText="1"/>
    </xf>
    <xf numFmtId="164" fontId="5" fillId="0" borderId="1" xfId="0" applyFont="1" applyBorder="1" applyAlignment="1">
      <alignment horizontal="center" vertical="center" wrapText="1"/>
    </xf>
    <xf numFmtId="15" fontId="5" fillId="0" borderId="1" xfId="0" applyNumberFormat="1" applyFont="1" applyBorder="1" applyAlignment="1">
      <alignment horizontal="center" vertical="center" wrapText="1"/>
    </xf>
    <xf numFmtId="15" fontId="5" fillId="3" borderId="1" xfId="0" applyNumberFormat="1" applyFont="1" applyFill="1" applyBorder="1" applyAlignment="1">
      <alignment horizontal="center" vertical="center" wrapText="1"/>
    </xf>
    <xf numFmtId="15" fontId="4" fillId="3" borderId="1" xfId="0" applyNumberFormat="1" applyFont="1" applyFill="1" applyBorder="1" applyAlignment="1">
      <alignment horizontal="center" vertical="center" wrapText="1"/>
    </xf>
    <xf numFmtId="15" fontId="4" fillId="0" borderId="1" xfId="0" applyNumberFormat="1" applyFont="1" applyBorder="1" applyAlignment="1">
      <alignment horizontal="center" vertical="center" wrapText="1"/>
    </xf>
    <xf numFmtId="166" fontId="5" fillId="3" borderId="1" xfId="0" applyNumberFormat="1" applyFont="1" applyFill="1" applyBorder="1" applyAlignment="1">
      <alignment horizontal="center" vertical="center" wrapText="1"/>
    </xf>
    <xf numFmtId="169" fontId="5" fillId="3" borderId="1" xfId="0" applyNumberFormat="1" applyFont="1" applyFill="1" applyBorder="1" applyAlignment="1">
      <alignment horizontal="center" vertical="center" wrapText="1"/>
    </xf>
    <xf numFmtId="169" fontId="4" fillId="3" borderId="1" xfId="0" applyNumberFormat="1" applyFont="1" applyFill="1" applyBorder="1" applyAlignment="1">
      <alignment horizontal="right" vertical="center" wrapText="1"/>
    </xf>
    <xf numFmtId="167" fontId="5" fillId="3" borderId="1" xfId="1" applyFont="1" applyFill="1" applyBorder="1" applyAlignment="1">
      <alignment horizontal="center" vertical="center" wrapText="1"/>
    </xf>
    <xf numFmtId="167" fontId="5" fillId="3" borderId="1" xfId="4" applyFont="1" applyFill="1" applyBorder="1" applyAlignment="1">
      <alignment vertical="center" wrapText="1"/>
    </xf>
    <xf numFmtId="167" fontId="4" fillId="3" borderId="1" xfId="1" applyFont="1" applyFill="1" applyBorder="1" applyAlignment="1">
      <alignment horizontal="center" vertical="center" wrapText="1"/>
    </xf>
    <xf numFmtId="0" fontId="5" fillId="3" borderId="1" xfId="1" applyNumberFormat="1"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164" fontId="5" fillId="3" borderId="1" xfId="0" applyFont="1" applyFill="1" applyBorder="1" applyAlignment="1">
      <alignment horizontal="center" vertical="center" wrapText="1"/>
    </xf>
    <xf numFmtId="0" fontId="5" fillId="3" borderId="1" xfId="0" applyNumberFormat="1" applyFont="1" applyFill="1" applyBorder="1" applyAlignment="1">
      <alignment horizontal="justify" vertical="center" wrapText="1"/>
    </xf>
    <xf numFmtId="0" fontId="4" fillId="0" borderId="1" xfId="0" applyNumberFormat="1" applyFont="1" applyBorder="1" applyAlignment="1">
      <alignment horizontal="justify" vertical="center" wrapText="1"/>
    </xf>
    <xf numFmtId="3" fontId="5" fillId="3" borderId="1" xfId="0" applyNumberFormat="1" applyFont="1" applyFill="1" applyBorder="1" applyAlignment="1">
      <alignment horizontal="center" vertical="center" wrapText="1"/>
    </xf>
    <xf numFmtId="164"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164" fontId="5" fillId="0" borderId="1" xfId="0" applyFont="1" applyBorder="1"/>
    <xf numFmtId="0" fontId="5" fillId="3" borderId="1" xfId="0" applyNumberFormat="1" applyFont="1" applyFill="1" applyBorder="1" applyAlignment="1">
      <alignment horizontal="center" vertical="center" wrapText="1"/>
    </xf>
    <xf numFmtId="164" fontId="4" fillId="3" borderId="0" xfId="0" applyFont="1" applyFill="1"/>
    <xf numFmtId="164" fontId="5" fillId="3" borderId="1" xfId="0" applyFont="1" applyFill="1" applyBorder="1" applyAlignment="1">
      <alignment horizontal="center" vertical="center"/>
    </xf>
    <xf numFmtId="164" fontId="5" fillId="3" borderId="1" xfId="0" applyFont="1" applyFill="1" applyBorder="1"/>
    <xf numFmtId="49" fontId="5" fillId="3" borderId="1" xfId="0" applyNumberFormat="1" applyFont="1" applyFill="1" applyBorder="1" applyAlignment="1">
      <alignment horizontal="center" vertical="center"/>
    </xf>
    <xf numFmtId="165" fontId="5" fillId="3" borderId="1" xfId="1" applyNumberFormat="1" applyFont="1" applyFill="1" applyBorder="1" applyAlignment="1">
      <alignment horizontal="center" vertical="center" wrapText="1"/>
    </xf>
    <xf numFmtId="9" fontId="5" fillId="3" borderId="1" xfId="0" applyNumberFormat="1" applyFont="1" applyFill="1" applyBorder="1" applyAlignment="1">
      <alignment horizontal="center" vertical="center"/>
    </xf>
    <xf numFmtId="164" fontId="5" fillId="0" borderId="1" xfId="0" applyFont="1" applyBorder="1" applyAlignment="1">
      <alignment horizontal="justify" vertical="center" wrapText="1"/>
    </xf>
    <xf numFmtId="166" fontId="4" fillId="3" borderId="1" xfId="0" applyNumberFormat="1" applyFont="1" applyFill="1" applyBorder="1" applyAlignment="1">
      <alignment horizontal="right" vertical="center" wrapText="1"/>
    </xf>
    <xf numFmtId="0" fontId="5" fillId="0" borderId="1" xfId="0" applyNumberFormat="1" applyFont="1" applyBorder="1" applyAlignment="1">
      <alignment horizontal="justify" vertical="center" wrapText="1"/>
    </xf>
    <xf numFmtId="0" fontId="4" fillId="3" borderId="1" xfId="0" applyNumberFormat="1" applyFont="1" applyFill="1" applyBorder="1" applyAlignment="1">
      <alignment horizontal="justify" vertical="center" wrapText="1"/>
    </xf>
    <xf numFmtId="164" fontId="4" fillId="3" borderId="1" xfId="0"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49" fontId="4" fillId="4" borderId="1" xfId="0" applyNumberFormat="1" applyFont="1" applyFill="1" applyBorder="1" applyAlignment="1">
      <alignment horizontal="center" vertical="center" wrapText="1"/>
    </xf>
    <xf numFmtId="164" fontId="4" fillId="3" borderId="0" xfId="0" applyFont="1" applyFill="1" applyAlignment="1">
      <alignment vertical="center"/>
    </xf>
    <xf numFmtId="164" fontId="5" fillId="3" borderId="1" xfId="0" applyFont="1" applyFill="1" applyBorder="1" applyAlignment="1">
      <alignment vertical="center"/>
    </xf>
    <xf numFmtId="15" fontId="4" fillId="0" borderId="1" xfId="0" applyNumberFormat="1" applyFont="1" applyBorder="1" applyAlignment="1">
      <alignment horizontal="right" vertical="center" wrapText="1"/>
    </xf>
    <xf numFmtId="3" fontId="5" fillId="0" borderId="1" xfId="0" applyNumberFormat="1" applyFont="1" applyBorder="1" applyAlignment="1">
      <alignment horizontal="center" vertical="center" wrapText="1"/>
    </xf>
    <xf numFmtId="164" fontId="4" fillId="0" borderId="0" xfId="0" applyFont="1" applyAlignment="1">
      <alignment vertical="center"/>
    </xf>
    <xf numFmtId="164" fontId="5" fillId="0" borderId="1" xfId="0" applyFont="1" applyBorder="1" applyAlignment="1">
      <alignment vertical="center"/>
    </xf>
    <xf numFmtId="41" fontId="5" fillId="0" borderId="1" xfId="2" applyFont="1" applyFill="1" applyBorder="1" applyAlignment="1">
      <alignment horizontal="center" vertical="center" wrapText="1"/>
    </xf>
    <xf numFmtId="166" fontId="5" fillId="0" borderId="1" xfId="0" applyNumberFormat="1" applyFont="1" applyBorder="1" applyAlignment="1">
      <alignment horizontal="center" vertical="center" wrapText="1"/>
    </xf>
    <xf numFmtId="167" fontId="5" fillId="0" borderId="1" xfId="1" applyFont="1" applyFill="1" applyBorder="1" applyAlignment="1">
      <alignment horizontal="center" vertical="center" wrapText="1"/>
    </xf>
    <xf numFmtId="1" fontId="5" fillId="0" borderId="1" xfId="0" applyNumberFormat="1" applyFont="1" applyBorder="1" applyAlignment="1">
      <alignment horizontal="center" vertical="center" wrapText="1"/>
    </xf>
    <xf numFmtId="167" fontId="4" fillId="0" borderId="1" xfId="1" applyFont="1" applyFill="1" applyBorder="1" applyAlignment="1">
      <alignment horizontal="center" vertical="center" wrapText="1"/>
    </xf>
    <xf numFmtId="165" fontId="5" fillId="0" borderId="1" xfId="1" applyNumberFormat="1" applyFont="1" applyFill="1" applyBorder="1" applyAlignment="1">
      <alignment horizontal="center" vertical="center" wrapText="1"/>
    </xf>
    <xf numFmtId="9" fontId="5" fillId="0" borderId="1" xfId="0" applyNumberFormat="1" applyFont="1" applyBorder="1" applyAlignment="1">
      <alignment horizontal="center" vertical="center"/>
    </xf>
    <xf numFmtId="41" fontId="5" fillId="3" borderId="1" xfId="2" applyFont="1" applyFill="1" applyBorder="1" applyAlignment="1">
      <alignment horizontal="left" wrapText="1"/>
    </xf>
    <xf numFmtId="16" fontId="5" fillId="3" borderId="1" xfId="0" applyNumberFormat="1" applyFont="1" applyFill="1" applyBorder="1" applyAlignment="1">
      <alignment horizontal="justify" vertical="center" wrapText="1"/>
    </xf>
    <xf numFmtId="168" fontId="5" fillId="3" borderId="1" xfId="0" applyNumberFormat="1" applyFont="1" applyFill="1" applyBorder="1" applyAlignment="1">
      <alignment horizontal="center" vertical="center"/>
    </xf>
    <xf numFmtId="1" fontId="5" fillId="3" borderId="1" xfId="0" applyNumberFormat="1" applyFont="1" applyFill="1" applyBorder="1" applyAlignment="1">
      <alignment horizontal="center" vertical="center" wrapText="1"/>
    </xf>
    <xf numFmtId="164" fontId="5" fillId="0" borderId="1" xfId="0" applyFont="1" applyBorder="1" applyAlignment="1" applyProtection="1">
      <alignment horizontal="center" vertical="center"/>
      <protection locked="0"/>
    </xf>
    <xf numFmtId="164" fontId="5" fillId="3" borderId="1" xfId="0" applyFont="1" applyFill="1" applyBorder="1" applyAlignment="1" applyProtection="1">
      <alignment horizontal="center" vertical="center"/>
      <protection locked="0"/>
    </xf>
    <xf numFmtId="165" fontId="5" fillId="0" borderId="1" xfId="2" applyNumberFormat="1" applyFont="1" applyFill="1" applyBorder="1" applyAlignment="1">
      <alignment horizontal="center" vertical="center" wrapText="1"/>
    </xf>
    <xf numFmtId="41" fontId="5" fillId="3" borderId="1" xfId="2" applyFont="1" applyFill="1" applyBorder="1" applyAlignment="1">
      <alignment horizontal="center" vertical="center" wrapText="1"/>
    </xf>
    <xf numFmtId="169" fontId="5" fillId="3" borderId="1" xfId="0" applyNumberFormat="1" applyFont="1" applyFill="1" applyBorder="1"/>
    <xf numFmtId="169" fontId="4" fillId="3" borderId="1" xfId="0" applyNumberFormat="1" applyFont="1" applyFill="1" applyBorder="1" applyAlignment="1">
      <alignment horizontal="right"/>
    </xf>
    <xf numFmtId="165" fontId="5" fillId="3" borderId="1" xfId="2" applyNumberFormat="1" applyFont="1" applyFill="1" applyBorder="1" applyAlignment="1">
      <alignment horizontal="center" vertical="center" wrapText="1"/>
    </xf>
    <xf numFmtId="164" fontId="5" fillId="3" borderId="1" xfId="0" applyFont="1" applyFill="1" applyBorder="1" applyAlignment="1">
      <alignment horizontal="justify" vertical="center" wrapText="1"/>
    </xf>
    <xf numFmtId="164" fontId="5" fillId="0" borderId="1" xfId="0" applyFont="1" applyBorder="1" applyAlignment="1">
      <alignment horizontal="justify" vertical="center" readingOrder="1"/>
    </xf>
    <xf numFmtId="0" fontId="5" fillId="0" borderId="1" xfId="0" applyNumberFormat="1" applyFont="1" applyBorder="1" applyAlignment="1">
      <alignment horizontal="center" vertical="center"/>
    </xf>
    <xf numFmtId="0" fontId="5" fillId="3" borderId="1" xfId="0" applyNumberFormat="1" applyFont="1" applyFill="1" applyBorder="1" applyAlignment="1">
      <alignment horizontal="center" vertical="center"/>
    </xf>
    <xf numFmtId="166" fontId="7" fillId="3" borderId="1" xfId="0" applyNumberFormat="1" applyFont="1" applyFill="1" applyBorder="1" applyAlignment="1">
      <alignment horizontal="center" vertical="center" wrapText="1"/>
    </xf>
    <xf numFmtId="15" fontId="7" fillId="3" borderId="1"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49" fontId="4" fillId="0" borderId="1" xfId="3" applyNumberFormat="1" applyFont="1" applyFill="1" applyBorder="1" applyAlignment="1">
      <alignment horizontal="center" vertical="center" wrapText="1"/>
    </xf>
    <xf numFmtId="0" fontId="5" fillId="0" borderId="1" xfId="0" applyNumberFormat="1" applyFont="1" applyBorder="1" applyAlignment="1">
      <alignment vertical="center" wrapText="1"/>
    </xf>
    <xf numFmtId="164" fontId="5" fillId="0" borderId="1" xfId="0" applyFont="1" applyBorder="1" applyAlignment="1" applyProtection="1">
      <alignment horizontal="center" vertical="center" wrapText="1"/>
      <protection locked="0"/>
    </xf>
    <xf numFmtId="167" fontId="5" fillId="3" borderId="1" xfId="1" applyFont="1" applyFill="1" applyBorder="1" applyAlignment="1">
      <alignment vertical="center" wrapText="1"/>
    </xf>
    <xf numFmtId="164" fontId="4" fillId="3" borderId="1" xfId="0" applyFont="1" applyFill="1" applyBorder="1"/>
    <xf numFmtId="0" fontId="5" fillId="3" borderId="1" xfId="0" applyNumberFormat="1" applyFont="1" applyFill="1" applyBorder="1" applyAlignment="1">
      <alignment vertical="center" wrapText="1"/>
    </xf>
    <xf numFmtId="164" fontId="5" fillId="3" borderId="1" xfId="0" applyFont="1" applyFill="1" applyBorder="1" applyAlignment="1">
      <alignment horizontal="center" vertical="center"/>
    </xf>
    <xf numFmtId="164" fontId="5" fillId="0" borderId="1" xfId="0" applyFont="1" applyBorder="1" applyAlignment="1">
      <alignment horizontal="center" vertical="center" wrapText="1"/>
    </xf>
    <xf numFmtId="0" fontId="5" fillId="3" borderId="1" xfId="2" applyNumberFormat="1" applyFont="1" applyFill="1" applyBorder="1"/>
    <xf numFmtId="41" fontId="4" fillId="3" borderId="1" xfId="2" applyFont="1" applyFill="1" applyBorder="1"/>
    <xf numFmtId="15" fontId="5" fillId="0" borderId="1" xfId="0" applyNumberFormat="1" applyFont="1" applyBorder="1" applyAlignment="1">
      <alignment horizontal="justify" vertical="top" wrapText="1"/>
    </xf>
    <xf numFmtId="0" fontId="5" fillId="3" borderId="1" xfId="1" applyNumberFormat="1" applyFont="1" applyFill="1" applyBorder="1" applyAlignment="1">
      <alignment vertical="center" wrapText="1"/>
    </xf>
    <xf numFmtId="167" fontId="4" fillId="3" borderId="1" xfId="1" applyFont="1" applyFill="1" applyBorder="1" applyAlignment="1">
      <alignment vertical="center" wrapText="1"/>
    </xf>
    <xf numFmtId="15" fontId="5" fillId="0" borderId="1" xfId="3" applyNumberFormat="1" applyFont="1" applyFill="1" applyBorder="1" applyAlignment="1">
      <alignment horizontal="center" vertical="center" wrapText="1"/>
    </xf>
    <xf numFmtId="166" fontId="5" fillId="3" borderId="1" xfId="3" applyNumberFormat="1" applyFont="1" applyFill="1" applyBorder="1" applyAlignment="1">
      <alignment horizontal="center" vertical="center" wrapText="1"/>
    </xf>
    <xf numFmtId="43" fontId="5" fillId="3" borderId="1" xfId="5" applyFont="1" applyFill="1" applyBorder="1" applyAlignment="1">
      <alignment horizontal="center" vertical="center" wrapText="1"/>
    </xf>
    <xf numFmtId="43" fontId="5" fillId="3" borderId="1" xfId="6" applyFont="1" applyFill="1" applyBorder="1" applyAlignment="1">
      <alignment vertical="center" wrapText="1"/>
    </xf>
    <xf numFmtId="43" fontId="4" fillId="3" borderId="1" xfId="7" applyFont="1" applyFill="1" applyBorder="1" applyAlignment="1">
      <alignment horizontal="center" vertical="center" wrapText="1"/>
    </xf>
    <xf numFmtId="164" fontId="3" fillId="3" borderId="1" xfId="0" applyFont="1" applyFill="1" applyBorder="1" applyAlignment="1">
      <alignment horizontal="left" vertical="center" wrapText="1"/>
    </xf>
    <xf numFmtId="49" fontId="3" fillId="3" borderId="1" xfId="0" applyNumberFormat="1" applyFont="1" applyFill="1" applyBorder="1" applyAlignment="1">
      <alignment horizontal="left" vertical="center" wrapText="1"/>
    </xf>
    <xf numFmtId="165" fontId="3" fillId="3" borderId="1" xfId="1" applyNumberFormat="1" applyFont="1" applyFill="1" applyBorder="1" applyAlignment="1">
      <alignment horizontal="left" vertical="center" wrapText="1"/>
    </xf>
    <xf numFmtId="9" fontId="3" fillId="3" borderId="1" xfId="0" applyNumberFormat="1" applyFont="1" applyFill="1" applyBorder="1" applyAlignment="1">
      <alignment horizontal="left" vertical="center" wrapText="1"/>
    </xf>
    <xf numFmtId="0" fontId="3" fillId="3" borderId="1" xfId="0" applyNumberFormat="1" applyFont="1" applyFill="1" applyBorder="1" applyAlignment="1">
      <alignment horizontal="left" vertical="center" wrapText="1"/>
    </xf>
    <xf numFmtId="164" fontId="3" fillId="3" borderId="1" xfId="0" applyFont="1" applyFill="1" applyBorder="1" applyAlignment="1" applyProtection="1">
      <alignment horizontal="left" vertical="center" wrapText="1"/>
      <protection locked="0"/>
    </xf>
    <xf numFmtId="166" fontId="3" fillId="3" borderId="1" xfId="0" applyNumberFormat="1" applyFont="1" applyFill="1" applyBorder="1" applyAlignment="1">
      <alignment horizontal="left" vertical="center" wrapText="1"/>
    </xf>
    <xf numFmtId="15" fontId="3" fillId="3" borderId="1" xfId="0" applyNumberFormat="1" applyFont="1" applyFill="1" applyBorder="1" applyAlignment="1">
      <alignment horizontal="left" vertical="center" wrapText="1"/>
    </xf>
    <xf numFmtId="167" fontId="3" fillId="3" borderId="1" xfId="1" applyFont="1" applyFill="1" applyBorder="1" applyAlignment="1">
      <alignment horizontal="left" vertical="center" wrapText="1"/>
    </xf>
    <xf numFmtId="41" fontId="3" fillId="3" borderId="1" xfId="2" applyFont="1" applyFill="1" applyBorder="1" applyAlignment="1">
      <alignment horizontal="left" vertical="center" wrapText="1"/>
    </xf>
    <xf numFmtId="167" fontId="3" fillId="3" borderId="1" xfId="4" applyFont="1" applyFill="1" applyBorder="1" applyAlignment="1">
      <alignment horizontal="left" vertical="center" wrapText="1"/>
    </xf>
    <xf numFmtId="0" fontId="3" fillId="3" borderId="1" xfId="1" applyNumberFormat="1" applyFont="1" applyFill="1" applyBorder="1" applyAlignment="1">
      <alignment horizontal="left" vertical="center" wrapText="1"/>
    </xf>
    <xf numFmtId="169" fontId="3" fillId="3" borderId="1" xfId="0" applyNumberFormat="1" applyFont="1" applyFill="1" applyBorder="1" applyAlignment="1">
      <alignment horizontal="left" vertical="center" wrapText="1"/>
    </xf>
    <xf numFmtId="3" fontId="3" fillId="3" borderId="1" xfId="0" applyNumberFormat="1" applyFont="1" applyFill="1" applyBorder="1" applyAlignment="1">
      <alignment horizontal="left" vertical="center" wrapText="1"/>
    </xf>
    <xf numFmtId="164" fontId="8" fillId="0" borderId="0" xfId="0" applyFont="1"/>
    <xf numFmtId="49" fontId="3" fillId="4" borderId="1" xfId="0" applyNumberFormat="1" applyFont="1" applyFill="1" applyBorder="1" applyAlignment="1">
      <alignment horizontal="left" vertical="center" wrapText="1"/>
    </xf>
    <xf numFmtId="0" fontId="5" fillId="3" borderId="1" xfId="0" applyNumberFormat="1" applyFont="1" applyFill="1" applyBorder="1"/>
    <xf numFmtId="166" fontId="5" fillId="3" borderId="1" xfId="0" applyNumberFormat="1" applyFont="1" applyFill="1" applyBorder="1"/>
    <xf numFmtId="166" fontId="4" fillId="0" borderId="1" xfId="0" applyNumberFormat="1" applyFont="1" applyBorder="1" applyAlignment="1">
      <alignment horizontal="right" vertical="center" wrapText="1"/>
    </xf>
    <xf numFmtId="167" fontId="4" fillId="0" borderId="1" xfId="1" applyFont="1" applyFill="1" applyBorder="1" applyAlignment="1">
      <alignment vertical="center" wrapText="1"/>
    </xf>
    <xf numFmtId="0" fontId="5" fillId="0" borderId="1" xfId="1" applyNumberFormat="1" applyFont="1" applyFill="1" applyBorder="1" applyAlignment="1">
      <alignment vertical="center" wrapText="1"/>
    </xf>
    <xf numFmtId="169" fontId="5" fillId="0" borderId="1" xfId="0" applyNumberFormat="1" applyFont="1" applyBorder="1" applyAlignment="1">
      <alignment horizontal="center" vertical="center" wrapText="1"/>
    </xf>
    <xf numFmtId="164" fontId="5" fillId="3" borderId="1" xfId="0" applyFont="1" applyFill="1" applyBorder="1" applyAlignment="1">
      <alignment horizontal="center" vertical="center" wrapText="1"/>
    </xf>
    <xf numFmtId="15" fontId="3" fillId="3" borderId="1" xfId="0" applyNumberFormat="1" applyFont="1" applyFill="1" applyBorder="1" applyAlignment="1">
      <alignment horizontal="center" vertical="center" wrapText="1"/>
    </xf>
    <xf numFmtId="14" fontId="3" fillId="3" borderId="1" xfId="0" applyNumberFormat="1" applyFont="1" applyFill="1" applyBorder="1" applyAlignment="1">
      <alignment horizontal="left" vertical="center" wrapText="1"/>
    </xf>
    <xf numFmtId="15" fontId="5" fillId="0" borderId="1" xfId="0" applyNumberFormat="1" applyFont="1" applyBorder="1" applyAlignment="1">
      <alignment horizontal="justify" vertical="center"/>
    </xf>
    <xf numFmtId="0" fontId="4" fillId="3" borderId="1" xfId="0" applyNumberFormat="1" applyFont="1" applyFill="1" applyBorder="1" applyAlignment="1">
      <alignment horizontal="justify" vertical="center"/>
    </xf>
    <xf numFmtId="14" fontId="5" fillId="3" borderId="1" xfId="0" applyNumberFormat="1" applyFont="1" applyFill="1" applyBorder="1" applyAlignment="1">
      <alignment vertical="center"/>
    </xf>
    <xf numFmtId="164" fontId="5" fillId="3" borderId="1" xfId="0" applyFont="1" applyFill="1" applyBorder="1" applyAlignment="1">
      <alignment vertical="center" wrapText="1"/>
    </xf>
    <xf numFmtId="167" fontId="5" fillId="3" borderId="1" xfId="8" applyFont="1" applyFill="1" applyBorder="1" applyAlignment="1">
      <alignment horizontal="center" vertical="center" wrapText="1"/>
    </xf>
    <xf numFmtId="14" fontId="5" fillId="0" borderId="1" xfId="0" applyNumberFormat="1" applyFont="1" applyBorder="1" applyAlignment="1">
      <alignment vertical="center"/>
    </xf>
    <xf numFmtId="164" fontId="5" fillId="0" borderId="1" xfId="0" applyFont="1" applyBorder="1" applyAlignment="1">
      <alignment vertical="center" wrapText="1"/>
    </xf>
    <xf numFmtId="43" fontId="5" fillId="3" borderId="1" xfId="9" applyFont="1" applyFill="1" applyBorder="1" applyAlignment="1">
      <alignment horizontal="center" vertical="center" wrapText="1"/>
    </xf>
    <xf numFmtId="169" fontId="4" fillId="0" borderId="1" xfId="0" applyNumberFormat="1" applyFont="1" applyBorder="1" applyAlignment="1">
      <alignment horizontal="right" vertical="center" wrapText="1"/>
    </xf>
    <xf numFmtId="43" fontId="5" fillId="0" borderId="1" xfId="9" applyFont="1" applyFill="1" applyBorder="1" applyAlignment="1">
      <alignment horizontal="center" vertical="center" wrapText="1"/>
    </xf>
    <xf numFmtId="14" fontId="5" fillId="0" borderId="1" xfId="0" applyNumberFormat="1" applyFont="1" applyBorder="1" applyAlignment="1">
      <alignment horizontal="center" vertical="center" wrapText="1"/>
    </xf>
    <xf numFmtId="164" fontId="3" fillId="0" borderId="1" xfId="0" applyFont="1" applyBorder="1" applyAlignment="1">
      <alignment horizontal="center" vertical="center" wrapText="1"/>
    </xf>
    <xf numFmtId="164" fontId="3" fillId="5" borderId="1" xfId="0" applyFont="1" applyFill="1" applyBorder="1" applyAlignment="1">
      <alignment horizontal="center" vertical="center" wrapText="1"/>
    </xf>
  </cellXfs>
  <cellStyles count="10">
    <cellStyle name="Incorrecto" xfId="3" builtinId="27"/>
    <cellStyle name="Millares" xfId="1" builtinId="3"/>
    <cellStyle name="Millares [0]" xfId="2" builtinId="6"/>
    <cellStyle name="Millares 12" xfId="7" xr:uid="{79FB70A8-5BD6-453C-B39D-37A4D6ECB984}"/>
    <cellStyle name="Millares 13" xfId="5" xr:uid="{09CD4577-A9F7-4893-A52B-622FCE005E62}"/>
    <cellStyle name="Millares 2" xfId="8" xr:uid="{B7F611A5-9086-41A2-A483-0E660DCBDF17}"/>
    <cellStyle name="Millares 2 10 2 2" xfId="9" xr:uid="{3B8BD52F-F6D3-4402-B87A-CBB2EBF719C2}"/>
    <cellStyle name="Millares 4" xfId="4" xr:uid="{061DB0A4-223B-4D7E-B163-75E08610CA66}"/>
    <cellStyle name="Millares 4 2" xfId="6" xr:uid="{60825F72-5B79-41D1-B9D3-F64B2658C69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ICROTEL%20S.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8B7EF-BBE4-4055-B3A4-63AEF6BF2D3B}">
  <sheetPr>
    <tabColor rgb="FF92D050"/>
  </sheetPr>
  <dimension ref="A1:AO198"/>
  <sheetViews>
    <sheetView tabSelected="1" topLeftCell="A25" zoomScaleNormal="100" zoomScaleSheetLayoutView="90" workbookViewId="0">
      <pane xSplit="6" topLeftCell="U1" activePane="topRight" state="frozen"/>
      <selection pane="topRight" activeCell="X29" sqref="X29"/>
    </sheetView>
  </sheetViews>
  <sheetFormatPr baseColWidth="10" defaultColWidth="11.42578125" defaultRowHeight="15" x14ac:dyDescent="0.25"/>
  <cols>
    <col min="1" max="1" width="20.5703125" style="6" bestFit="1" customWidth="1"/>
    <col min="2" max="2" width="14.85546875" style="4" bestFit="1" customWidth="1"/>
    <col min="3" max="3" width="16.140625" style="1" bestFit="1" customWidth="1"/>
    <col min="4" max="4" width="16.28515625" style="1" bestFit="1" customWidth="1"/>
    <col min="5" max="5" width="20.7109375" style="1" bestFit="1" customWidth="1"/>
    <col min="6" max="6" width="18.28515625" style="1" bestFit="1" customWidth="1"/>
    <col min="7" max="7" width="32.7109375" style="1" customWidth="1"/>
    <col min="8" max="8" width="20.42578125" style="1" bestFit="1" customWidth="1"/>
    <col min="9" max="9" width="47.28515625" style="1" customWidth="1"/>
    <col min="10" max="10" width="19.140625" style="1" bestFit="1" customWidth="1"/>
    <col min="11" max="11" width="16.140625" style="1" bestFit="1" customWidth="1"/>
    <col min="12" max="12" width="18.7109375" style="1" bestFit="1" customWidth="1"/>
    <col min="13" max="13" width="18.85546875" style="1" bestFit="1" customWidth="1"/>
    <col min="14" max="14" width="8.7109375" style="4" bestFit="1" customWidth="1"/>
    <col min="15" max="15" width="19.42578125" style="1" bestFit="1" customWidth="1"/>
    <col min="16" max="16" width="21.140625" style="1" bestFit="1" customWidth="1"/>
    <col min="17" max="17" width="13.7109375" style="1" bestFit="1" customWidth="1"/>
    <col min="18" max="18" width="18.140625" style="1" bestFit="1" customWidth="1"/>
    <col min="19" max="19" width="15.140625" style="1" bestFit="1" customWidth="1"/>
    <col min="20" max="20" width="13.7109375" style="1" bestFit="1" customWidth="1"/>
    <col min="21" max="21" width="21.140625" style="5" bestFit="1" customWidth="1"/>
    <col min="22" max="22" width="20.85546875" style="5" bestFit="1" customWidth="1"/>
    <col min="23" max="23" width="21.7109375" style="5" bestFit="1" customWidth="1"/>
    <col min="24" max="24" width="15.140625" style="1" bestFit="1" customWidth="1"/>
    <col min="25" max="25" width="17.140625" style="1" bestFit="1" customWidth="1"/>
    <col min="26" max="26" width="21.85546875" style="1" customWidth="1"/>
    <col min="27" max="27" width="32.42578125" style="1" customWidth="1"/>
    <col min="28" max="28" width="27.7109375" style="1" bestFit="1" customWidth="1"/>
    <col min="29" max="29" width="22" style="1" bestFit="1" customWidth="1"/>
    <col min="30" max="30" width="19.5703125" style="1" bestFit="1" customWidth="1"/>
    <col min="31" max="31" width="16" style="2" bestFit="1" customWidth="1"/>
    <col min="32" max="32" width="19.28515625" style="1" bestFit="1" customWidth="1"/>
    <col min="33" max="33" width="17.85546875" style="5" bestFit="1" customWidth="1"/>
    <col min="34" max="34" width="20.85546875" style="1" customWidth="1"/>
    <col min="35" max="35" width="25.140625" style="4" customWidth="1"/>
    <col min="36" max="36" width="21.28515625" style="1" customWidth="1"/>
    <col min="37" max="37" width="14" style="3" customWidth="1"/>
    <col min="38" max="38" width="15.7109375" style="2" customWidth="1"/>
    <col min="39" max="39" width="18.7109375" style="1" bestFit="1" customWidth="1"/>
    <col min="40" max="40" width="25.5703125" style="1" bestFit="1" customWidth="1"/>
    <col min="41" max="41" width="17.85546875" style="1" bestFit="1" customWidth="1"/>
    <col min="42" max="16384" width="11.42578125" style="1"/>
  </cols>
  <sheetData>
    <row r="1" spans="1:41" s="136" customFormat="1" ht="60" x14ac:dyDescent="0.25">
      <c r="A1" s="137" t="s">
        <v>1270</v>
      </c>
      <c r="B1" s="137" t="s">
        <v>1269</v>
      </c>
      <c r="C1" s="137" t="s">
        <v>1268</v>
      </c>
      <c r="D1" s="137" t="s">
        <v>1267</v>
      </c>
      <c r="E1" s="137" t="s">
        <v>1266</v>
      </c>
      <c r="F1" s="137" t="s">
        <v>1265</v>
      </c>
      <c r="G1" s="137" t="s">
        <v>1264</v>
      </c>
      <c r="H1" s="137" t="s">
        <v>1242</v>
      </c>
      <c r="I1" s="137" t="s">
        <v>1263</v>
      </c>
      <c r="J1" s="137" t="s">
        <v>1262</v>
      </c>
      <c r="K1" s="137" t="s">
        <v>1261</v>
      </c>
      <c r="L1" s="137" t="s">
        <v>1260</v>
      </c>
      <c r="M1" s="137" t="s">
        <v>1259</v>
      </c>
      <c r="N1" s="137" t="s">
        <v>1258</v>
      </c>
      <c r="O1" s="137" t="s">
        <v>1257</v>
      </c>
      <c r="P1" s="137" t="s">
        <v>1256</v>
      </c>
      <c r="Q1" s="137" t="s">
        <v>1255</v>
      </c>
      <c r="R1" s="137" t="s">
        <v>1254</v>
      </c>
      <c r="S1" s="137" t="s">
        <v>1253</v>
      </c>
      <c r="T1" s="137" t="s">
        <v>1252</v>
      </c>
      <c r="U1" s="137" t="s">
        <v>1251</v>
      </c>
      <c r="V1" s="137" t="s">
        <v>1250</v>
      </c>
      <c r="W1" s="137" t="s">
        <v>1249</v>
      </c>
      <c r="X1" s="137" t="s">
        <v>1248</v>
      </c>
      <c r="Y1" s="137" t="s">
        <v>1247</v>
      </c>
      <c r="Z1" s="137" t="s">
        <v>1246</v>
      </c>
      <c r="AA1" s="137" t="s">
        <v>1233</v>
      </c>
      <c r="AB1" s="137" t="s">
        <v>1245</v>
      </c>
      <c r="AC1" s="137" t="s">
        <v>1244</v>
      </c>
      <c r="AD1" s="137" t="s">
        <v>1243</v>
      </c>
      <c r="AE1" s="137" t="s">
        <v>1242</v>
      </c>
      <c r="AF1" s="137" t="s">
        <v>1241</v>
      </c>
      <c r="AG1" s="137" t="s">
        <v>1240</v>
      </c>
      <c r="AH1" s="137" t="s">
        <v>1239</v>
      </c>
      <c r="AI1" s="137" t="s">
        <v>1238</v>
      </c>
      <c r="AJ1" s="137" t="s">
        <v>1237</v>
      </c>
      <c r="AK1" s="137" t="s">
        <v>1236</v>
      </c>
      <c r="AL1" s="137" t="s">
        <v>1235</v>
      </c>
      <c r="AM1" s="137" t="s">
        <v>1234</v>
      </c>
      <c r="AN1" s="137" t="s">
        <v>1233</v>
      </c>
      <c r="AO1" s="137" t="s">
        <v>1232</v>
      </c>
    </row>
    <row r="2" spans="1:41" s="7" customFormat="1" ht="33.75" x14ac:dyDescent="0.2">
      <c r="A2" s="32" t="s">
        <v>1231</v>
      </c>
      <c r="B2" s="13">
        <v>2017</v>
      </c>
      <c r="C2" s="14" t="s">
        <v>504</v>
      </c>
      <c r="D2" s="14" t="s">
        <v>555</v>
      </c>
      <c r="E2" s="33" t="s">
        <v>1230</v>
      </c>
      <c r="F2" s="32" t="s">
        <v>113</v>
      </c>
      <c r="G2" s="31" t="s">
        <v>1229</v>
      </c>
      <c r="H2" s="53" t="s">
        <v>1228</v>
      </c>
      <c r="I2" s="29" t="s">
        <v>1227</v>
      </c>
      <c r="J2" s="13" t="s">
        <v>8</v>
      </c>
      <c r="K2" s="14" t="s">
        <v>8</v>
      </c>
      <c r="L2" s="135">
        <v>43100</v>
      </c>
      <c r="M2" s="60">
        <v>50000000</v>
      </c>
      <c r="N2" s="11"/>
      <c r="O2" s="60">
        <v>0</v>
      </c>
      <c r="P2" s="134">
        <v>0</v>
      </c>
      <c r="Q2" s="58">
        <f>M2-P2</f>
        <v>50000000</v>
      </c>
      <c r="R2" s="58"/>
      <c r="S2" s="15">
        <v>43033</v>
      </c>
      <c r="T2" s="15"/>
      <c r="U2" s="133">
        <v>43089</v>
      </c>
      <c r="V2" s="121"/>
      <c r="W2" s="57"/>
      <c r="X2" s="18" t="s">
        <v>7</v>
      </c>
      <c r="Y2" s="18">
        <v>43175</v>
      </c>
      <c r="Z2" s="15"/>
      <c r="AA2" s="131" t="s">
        <v>1226</v>
      </c>
      <c r="AB2" s="15" t="s">
        <v>374</v>
      </c>
      <c r="AC2" s="15"/>
      <c r="AD2" s="15"/>
      <c r="AE2" s="15"/>
      <c r="AF2" s="130" t="s">
        <v>1225</v>
      </c>
      <c r="AG2" s="130"/>
      <c r="AH2" s="67" t="s">
        <v>498</v>
      </c>
      <c r="AI2" s="76">
        <v>0</v>
      </c>
      <c r="AJ2" s="13">
        <v>0</v>
      </c>
      <c r="AK2" s="76">
        <v>0</v>
      </c>
      <c r="AL2" s="11"/>
      <c r="AM2" s="10" t="s">
        <v>1225</v>
      </c>
      <c r="AN2" s="34"/>
      <c r="AO2" s="8"/>
    </row>
    <row r="3" spans="1:41" s="7" customFormat="1" ht="90" x14ac:dyDescent="0.2">
      <c r="A3" s="32" t="s">
        <v>1224</v>
      </c>
      <c r="B3" s="13">
        <v>2017</v>
      </c>
      <c r="C3" s="27" t="s">
        <v>32</v>
      </c>
      <c r="D3" s="27" t="s">
        <v>1223</v>
      </c>
      <c r="E3" s="33" t="s">
        <v>1222</v>
      </c>
      <c r="F3" s="32" t="s">
        <v>100</v>
      </c>
      <c r="G3" s="31" t="s">
        <v>1221</v>
      </c>
      <c r="H3" s="30" t="s">
        <v>1220</v>
      </c>
      <c r="I3" s="29" t="s">
        <v>1219</v>
      </c>
      <c r="J3" s="35" t="s">
        <v>8</v>
      </c>
      <c r="K3" s="27" t="s">
        <v>8</v>
      </c>
      <c r="L3" s="26">
        <v>43100</v>
      </c>
      <c r="M3" s="24">
        <v>92000000</v>
      </c>
      <c r="N3" s="25"/>
      <c r="O3" s="24"/>
      <c r="P3" s="132">
        <f>M3-16400000</f>
        <v>75600000</v>
      </c>
      <c r="Q3" s="22">
        <f>M3-P3</f>
        <v>16400000</v>
      </c>
      <c r="R3" s="22">
        <v>5200000</v>
      </c>
      <c r="S3" s="16">
        <v>42755</v>
      </c>
      <c r="T3" s="16"/>
      <c r="U3" s="21">
        <v>43089</v>
      </c>
      <c r="V3" s="20"/>
      <c r="W3" s="19"/>
      <c r="X3" s="18" t="s">
        <v>7</v>
      </c>
      <c r="Y3" s="17" t="s">
        <v>1218</v>
      </c>
      <c r="Z3" s="16"/>
      <c r="AA3" s="131" t="s">
        <v>1217</v>
      </c>
      <c r="AB3" s="15" t="s">
        <v>861</v>
      </c>
      <c r="AC3" s="15"/>
      <c r="AD3" s="15"/>
      <c r="AE3" s="15"/>
      <c r="AF3" s="130" t="s">
        <v>4</v>
      </c>
      <c r="AG3" s="130"/>
      <c r="AH3" s="14" t="s">
        <v>108</v>
      </c>
      <c r="AI3" s="8" t="s">
        <v>1216</v>
      </c>
      <c r="AJ3" s="14" t="s">
        <v>1169</v>
      </c>
      <c r="AK3" s="12">
        <v>70</v>
      </c>
      <c r="AL3" s="58">
        <v>64400000</v>
      </c>
      <c r="AM3" s="10" t="s">
        <v>1215</v>
      </c>
      <c r="AN3" s="34"/>
      <c r="AO3" s="8" t="s">
        <v>1214</v>
      </c>
    </row>
    <row r="4" spans="1:41" s="7" customFormat="1" ht="40.5" customHeight="1" x14ac:dyDescent="0.2">
      <c r="A4" s="32" t="s">
        <v>1213</v>
      </c>
      <c r="B4" s="13">
        <v>2017</v>
      </c>
      <c r="C4" s="27" t="s">
        <v>32</v>
      </c>
      <c r="D4" s="27" t="s">
        <v>1212</v>
      </c>
      <c r="E4" s="33" t="s">
        <v>1176</v>
      </c>
      <c r="F4" s="32" t="s">
        <v>100</v>
      </c>
      <c r="G4" s="31" t="s">
        <v>1207</v>
      </c>
      <c r="H4" s="30" t="s">
        <v>1211</v>
      </c>
      <c r="I4" s="29" t="s">
        <v>1206</v>
      </c>
      <c r="J4" s="35" t="s">
        <v>8</v>
      </c>
      <c r="K4" s="27" t="s">
        <v>8</v>
      </c>
      <c r="L4" s="26">
        <v>43100</v>
      </c>
      <c r="M4" s="24">
        <v>69000000</v>
      </c>
      <c r="N4" s="25"/>
      <c r="O4" s="24">
        <v>0</v>
      </c>
      <c r="P4" s="132">
        <f>M4-12300000</f>
        <v>56700000</v>
      </c>
      <c r="Q4" s="22">
        <v>8300000</v>
      </c>
      <c r="R4" s="22"/>
      <c r="S4" s="16">
        <v>42755</v>
      </c>
      <c r="T4" s="16"/>
      <c r="U4" s="21">
        <v>43100</v>
      </c>
      <c r="V4" s="20"/>
      <c r="W4" s="19"/>
      <c r="X4" s="18" t="s">
        <v>7</v>
      </c>
      <c r="Y4" s="17">
        <v>43139</v>
      </c>
      <c r="Z4" s="16"/>
      <c r="AA4" s="131"/>
      <c r="AB4" s="15" t="s">
        <v>861</v>
      </c>
      <c r="AC4" s="15"/>
      <c r="AD4" s="15"/>
      <c r="AE4" s="15"/>
      <c r="AF4" s="130" t="s">
        <v>4</v>
      </c>
      <c r="AG4" s="130"/>
      <c r="AH4" s="67" t="s">
        <v>288</v>
      </c>
      <c r="AI4" s="67" t="s">
        <v>1210</v>
      </c>
      <c r="AJ4" s="14" t="s">
        <v>1169</v>
      </c>
      <c r="AK4" s="12">
        <v>70</v>
      </c>
      <c r="AL4" s="58"/>
      <c r="AM4" s="10" t="s">
        <v>1209</v>
      </c>
      <c r="AN4" s="34"/>
      <c r="AO4" s="8" t="s">
        <v>1205</v>
      </c>
    </row>
    <row r="5" spans="1:41" s="36" customFormat="1" ht="33.75" x14ac:dyDescent="0.2">
      <c r="A5" s="49" t="s">
        <v>1208</v>
      </c>
      <c r="B5" s="35">
        <v>2017</v>
      </c>
      <c r="C5" s="27"/>
      <c r="D5" s="27"/>
      <c r="E5" s="48"/>
      <c r="F5" s="47" t="s">
        <v>100</v>
      </c>
      <c r="G5" s="46" t="s">
        <v>1207</v>
      </c>
      <c r="H5" s="128" t="s">
        <v>1207</v>
      </c>
      <c r="I5" s="45" t="s">
        <v>1206</v>
      </c>
      <c r="J5" s="35"/>
      <c r="K5" s="27"/>
      <c r="L5" s="26"/>
      <c r="M5" s="24"/>
      <c r="N5" s="25"/>
      <c r="O5" s="24">
        <v>2300000</v>
      </c>
      <c r="P5" s="132"/>
      <c r="Q5" s="22"/>
      <c r="R5" s="22"/>
      <c r="S5" s="16"/>
      <c r="T5" s="16"/>
      <c r="U5" s="21">
        <v>43100</v>
      </c>
      <c r="V5" s="20"/>
      <c r="W5" s="117"/>
      <c r="X5" s="18" t="s">
        <v>7</v>
      </c>
      <c r="Y5" s="17">
        <v>43139</v>
      </c>
      <c r="Z5" s="16"/>
      <c r="AA5" s="128"/>
      <c r="AB5" s="16"/>
      <c r="AC5" s="16"/>
      <c r="AD5" s="16"/>
      <c r="AE5" s="16"/>
      <c r="AF5" s="127"/>
      <c r="AG5" s="127"/>
      <c r="AH5" s="68"/>
      <c r="AI5" s="68"/>
      <c r="AJ5" s="27"/>
      <c r="AK5" s="65"/>
      <c r="AL5" s="22"/>
      <c r="AM5" s="39"/>
      <c r="AN5" s="38"/>
      <c r="AO5" s="37" t="s">
        <v>1205</v>
      </c>
    </row>
    <row r="6" spans="1:41" s="7" customFormat="1" ht="78.75" x14ac:dyDescent="0.2">
      <c r="A6" s="32" t="s">
        <v>1204</v>
      </c>
      <c r="B6" s="13">
        <v>2017</v>
      </c>
      <c r="C6" s="27" t="s">
        <v>32</v>
      </c>
      <c r="D6" s="27" t="s">
        <v>1203</v>
      </c>
      <c r="E6" s="33" t="s">
        <v>1176</v>
      </c>
      <c r="F6" s="32" t="s">
        <v>100</v>
      </c>
      <c r="G6" s="31" t="s">
        <v>1198</v>
      </c>
      <c r="H6" s="30" t="s">
        <v>1202</v>
      </c>
      <c r="I6" s="29" t="s">
        <v>1197</v>
      </c>
      <c r="J6" s="35" t="s">
        <v>8</v>
      </c>
      <c r="K6" s="27" t="s">
        <v>8</v>
      </c>
      <c r="L6" s="26">
        <v>43100</v>
      </c>
      <c r="M6" s="94">
        <v>55000000</v>
      </c>
      <c r="N6" s="93"/>
      <c r="O6" s="94">
        <v>0</v>
      </c>
      <c r="P6" s="132">
        <f>M6-10000000</f>
        <v>45000000</v>
      </c>
      <c r="Q6" s="22"/>
      <c r="R6" s="22"/>
      <c r="S6" s="16">
        <v>42755</v>
      </c>
      <c r="T6" s="16"/>
      <c r="U6" s="21">
        <v>43089</v>
      </c>
      <c r="V6" s="20"/>
      <c r="W6" s="19"/>
      <c r="X6" s="18" t="s">
        <v>7</v>
      </c>
      <c r="Y6" s="17">
        <v>43149</v>
      </c>
      <c r="Z6" s="16"/>
      <c r="AA6" s="131"/>
      <c r="AB6" s="15" t="s">
        <v>861</v>
      </c>
      <c r="AC6" s="15"/>
      <c r="AD6" s="15"/>
      <c r="AE6" s="15"/>
      <c r="AF6" s="130" t="s">
        <v>4</v>
      </c>
      <c r="AG6" s="130"/>
      <c r="AH6" s="14" t="s">
        <v>108</v>
      </c>
      <c r="AI6" s="8" t="s">
        <v>1201</v>
      </c>
      <c r="AJ6" s="14" t="s">
        <v>1169</v>
      </c>
      <c r="AK6" s="12">
        <v>70</v>
      </c>
      <c r="AL6" s="58">
        <v>38500000</v>
      </c>
      <c r="AM6" s="10" t="s">
        <v>1200</v>
      </c>
      <c r="AN6" s="34"/>
      <c r="AO6" s="8" t="s">
        <v>1196</v>
      </c>
    </row>
    <row r="7" spans="1:41" s="36" customFormat="1" ht="78.75" x14ac:dyDescent="0.2">
      <c r="A7" s="49" t="s">
        <v>1199</v>
      </c>
      <c r="B7" s="35">
        <v>2017</v>
      </c>
      <c r="C7" s="27"/>
      <c r="D7" s="27"/>
      <c r="E7" s="48"/>
      <c r="F7" s="47" t="s">
        <v>100</v>
      </c>
      <c r="G7" s="46" t="s">
        <v>1198</v>
      </c>
      <c r="H7" s="30"/>
      <c r="I7" s="45" t="s">
        <v>1197</v>
      </c>
      <c r="J7" s="35"/>
      <c r="K7" s="27"/>
      <c r="L7" s="26"/>
      <c r="M7" s="94"/>
      <c r="N7" s="93"/>
      <c r="O7" s="94">
        <v>1833333</v>
      </c>
      <c r="P7" s="132"/>
      <c r="Q7" s="22">
        <f>O7</f>
        <v>1833333</v>
      </c>
      <c r="R7" s="22"/>
      <c r="S7" s="16"/>
      <c r="T7" s="16"/>
      <c r="U7" s="21">
        <v>43100</v>
      </c>
      <c r="V7" s="20"/>
      <c r="W7" s="19"/>
      <c r="X7" s="18" t="s">
        <v>7</v>
      </c>
      <c r="Y7" s="17">
        <v>43149</v>
      </c>
      <c r="Z7" s="16"/>
      <c r="AA7" s="128"/>
      <c r="AB7" s="16"/>
      <c r="AC7" s="16"/>
      <c r="AD7" s="16"/>
      <c r="AE7" s="16"/>
      <c r="AF7" s="127"/>
      <c r="AG7" s="127"/>
      <c r="AH7" s="27"/>
      <c r="AI7" s="37"/>
      <c r="AJ7" s="27"/>
      <c r="AK7" s="65"/>
      <c r="AL7" s="22"/>
      <c r="AM7" s="39"/>
      <c r="AN7" s="38"/>
      <c r="AO7" s="37" t="s">
        <v>1196</v>
      </c>
    </row>
    <row r="8" spans="1:41" s="7" customFormat="1" ht="78.75" x14ac:dyDescent="0.2">
      <c r="A8" s="32" t="s">
        <v>1195</v>
      </c>
      <c r="B8" s="13">
        <v>2017</v>
      </c>
      <c r="C8" s="27" t="s">
        <v>32</v>
      </c>
      <c r="D8" s="27" t="s">
        <v>1194</v>
      </c>
      <c r="E8" s="33" t="s">
        <v>1176</v>
      </c>
      <c r="F8" s="32" t="s">
        <v>100</v>
      </c>
      <c r="G8" s="31" t="s">
        <v>1189</v>
      </c>
      <c r="H8" s="30" t="s">
        <v>1193</v>
      </c>
      <c r="I8" s="29" t="s">
        <v>1188</v>
      </c>
      <c r="J8" s="35" t="s">
        <v>8</v>
      </c>
      <c r="K8" s="27" t="s">
        <v>8</v>
      </c>
      <c r="L8" s="26">
        <v>43100</v>
      </c>
      <c r="M8" s="94">
        <v>55000000</v>
      </c>
      <c r="N8" s="93"/>
      <c r="O8" s="94">
        <v>0</v>
      </c>
      <c r="P8" s="129">
        <f>M8-10000000</f>
        <v>45000000</v>
      </c>
      <c r="Q8" s="22"/>
      <c r="R8" s="22"/>
      <c r="S8" s="16">
        <v>42755</v>
      </c>
      <c r="T8" s="16"/>
      <c r="U8" s="21">
        <v>43089</v>
      </c>
      <c r="V8" s="20"/>
      <c r="W8" s="19"/>
      <c r="X8" s="18" t="s">
        <v>7</v>
      </c>
      <c r="Y8" s="17">
        <v>43150</v>
      </c>
      <c r="Z8" s="16"/>
      <c r="AA8" s="131"/>
      <c r="AB8" s="15" t="s">
        <v>861</v>
      </c>
      <c r="AC8" s="15"/>
      <c r="AD8" s="15"/>
      <c r="AE8" s="15"/>
      <c r="AF8" s="130" t="s">
        <v>4</v>
      </c>
      <c r="AG8" s="130"/>
      <c r="AH8" s="14" t="s">
        <v>108</v>
      </c>
      <c r="AI8" s="14" t="s">
        <v>1192</v>
      </c>
      <c r="AJ8" s="14" t="s">
        <v>1169</v>
      </c>
      <c r="AK8" s="12">
        <v>70</v>
      </c>
      <c r="AL8" s="58">
        <v>38500000</v>
      </c>
      <c r="AM8" s="10" t="s">
        <v>1191</v>
      </c>
      <c r="AN8" s="34"/>
      <c r="AO8" s="8" t="s">
        <v>1187</v>
      </c>
    </row>
    <row r="9" spans="1:41" s="36" customFormat="1" ht="78.75" x14ac:dyDescent="0.2">
      <c r="A9" s="49" t="s">
        <v>1190</v>
      </c>
      <c r="B9" s="35">
        <v>2017</v>
      </c>
      <c r="C9" s="27"/>
      <c r="D9" s="27"/>
      <c r="E9" s="48"/>
      <c r="F9" s="47" t="s">
        <v>100</v>
      </c>
      <c r="G9" s="46" t="s">
        <v>1189</v>
      </c>
      <c r="H9" s="30"/>
      <c r="I9" s="45" t="s">
        <v>1188</v>
      </c>
      <c r="J9" s="35"/>
      <c r="K9" s="27"/>
      <c r="L9" s="26"/>
      <c r="M9" s="94"/>
      <c r="N9" s="93"/>
      <c r="O9" s="94">
        <v>1833333</v>
      </c>
      <c r="P9" s="129"/>
      <c r="Q9" s="22">
        <f>O9</f>
        <v>1833333</v>
      </c>
      <c r="R9" s="22"/>
      <c r="S9" s="16"/>
      <c r="T9" s="16"/>
      <c r="U9" s="21">
        <v>43100</v>
      </c>
      <c r="V9" s="20"/>
      <c r="W9" s="19"/>
      <c r="X9" s="18" t="s">
        <v>7</v>
      </c>
      <c r="Y9" s="17">
        <v>43150</v>
      </c>
      <c r="Z9" s="16"/>
      <c r="AA9" s="128"/>
      <c r="AB9" s="16"/>
      <c r="AC9" s="16"/>
      <c r="AD9" s="16"/>
      <c r="AE9" s="16"/>
      <c r="AF9" s="127"/>
      <c r="AG9" s="127"/>
      <c r="AH9" s="27"/>
      <c r="AI9" s="27"/>
      <c r="AJ9" s="27"/>
      <c r="AK9" s="65"/>
      <c r="AL9" s="22"/>
      <c r="AM9" s="39"/>
      <c r="AN9" s="38"/>
      <c r="AO9" s="37" t="s">
        <v>1187</v>
      </c>
    </row>
    <row r="10" spans="1:41" s="7" customFormat="1" ht="45" x14ac:dyDescent="0.2">
      <c r="A10" s="32" t="s">
        <v>1186</v>
      </c>
      <c r="B10" s="13">
        <v>2017</v>
      </c>
      <c r="C10" s="27" t="s">
        <v>32</v>
      </c>
      <c r="D10" s="27" t="s">
        <v>1184</v>
      </c>
      <c r="E10" s="33" t="s">
        <v>1176</v>
      </c>
      <c r="F10" s="32" t="s">
        <v>100</v>
      </c>
      <c r="G10" s="31" t="s">
        <v>1183</v>
      </c>
      <c r="H10" s="30" t="s">
        <v>1182</v>
      </c>
      <c r="I10" s="29" t="s">
        <v>1181</v>
      </c>
      <c r="J10" s="35" t="s">
        <v>8</v>
      </c>
      <c r="K10" s="27" t="s">
        <v>8</v>
      </c>
      <c r="L10" s="26">
        <v>43100</v>
      </c>
      <c r="M10" s="94">
        <v>80000000</v>
      </c>
      <c r="N10" s="93"/>
      <c r="O10" s="94">
        <v>0</v>
      </c>
      <c r="P10" s="22">
        <f>M10-24000000</f>
        <v>56000000</v>
      </c>
      <c r="Q10" s="22">
        <f>M10-P10</f>
        <v>24000000</v>
      </c>
      <c r="R10" s="22"/>
      <c r="S10" s="16">
        <v>42755</v>
      </c>
      <c r="T10" s="16"/>
      <c r="U10" s="21">
        <v>43069</v>
      </c>
      <c r="V10" s="20"/>
      <c r="W10" s="19"/>
      <c r="X10" s="18" t="s">
        <v>7</v>
      </c>
      <c r="Y10" s="17">
        <v>43167</v>
      </c>
      <c r="Z10" s="16"/>
      <c r="AA10" s="131"/>
      <c r="AB10" s="15" t="s">
        <v>861</v>
      </c>
      <c r="AC10" s="15"/>
      <c r="AD10" s="15"/>
      <c r="AE10" s="15"/>
      <c r="AF10" s="130" t="s">
        <v>4</v>
      </c>
      <c r="AG10" s="130"/>
      <c r="AH10" s="14" t="s">
        <v>108</v>
      </c>
      <c r="AI10" s="8" t="s">
        <v>1180</v>
      </c>
      <c r="AJ10" s="14" t="s">
        <v>1169</v>
      </c>
      <c r="AK10" s="12">
        <v>70</v>
      </c>
      <c r="AL10" s="58">
        <v>56000000</v>
      </c>
      <c r="AM10" s="10" t="s">
        <v>1179</v>
      </c>
      <c r="AN10" s="34"/>
      <c r="AO10" s="8" t="s">
        <v>1178</v>
      </c>
    </row>
    <row r="11" spans="1:41" s="36" customFormat="1" ht="45" x14ac:dyDescent="0.2">
      <c r="A11" s="49" t="s">
        <v>1185</v>
      </c>
      <c r="B11" s="35">
        <v>2017</v>
      </c>
      <c r="C11" s="27" t="s">
        <v>32</v>
      </c>
      <c r="D11" s="27" t="s">
        <v>1184</v>
      </c>
      <c r="E11" s="48" t="s">
        <v>30</v>
      </c>
      <c r="F11" s="47" t="s">
        <v>100</v>
      </c>
      <c r="G11" s="46" t="s">
        <v>1183</v>
      </c>
      <c r="H11" s="30" t="s">
        <v>1182</v>
      </c>
      <c r="I11" s="45" t="s">
        <v>1181</v>
      </c>
      <c r="J11" s="35" t="s">
        <v>8</v>
      </c>
      <c r="K11" s="27" t="s">
        <v>8</v>
      </c>
      <c r="L11" s="26">
        <v>43100</v>
      </c>
      <c r="M11" s="94"/>
      <c r="N11" s="93"/>
      <c r="O11" s="94">
        <v>4000000</v>
      </c>
      <c r="P11" s="22">
        <v>0</v>
      </c>
      <c r="Q11" s="22">
        <f>O11-P11</f>
        <v>4000000</v>
      </c>
      <c r="R11" s="22"/>
      <c r="S11" s="16"/>
      <c r="T11" s="16"/>
      <c r="U11" s="21">
        <v>43083</v>
      </c>
      <c r="V11" s="20"/>
      <c r="W11" s="19"/>
      <c r="X11" s="18" t="s">
        <v>7</v>
      </c>
      <c r="Y11" s="17">
        <v>43167</v>
      </c>
      <c r="Z11" s="16"/>
      <c r="AA11" s="128"/>
      <c r="AB11" s="16" t="s">
        <v>861</v>
      </c>
      <c r="AC11" s="16"/>
      <c r="AD11" s="16"/>
      <c r="AE11" s="16"/>
      <c r="AF11" s="127" t="s">
        <v>4</v>
      </c>
      <c r="AG11" s="127"/>
      <c r="AH11" s="27" t="s">
        <v>108</v>
      </c>
      <c r="AI11" s="37" t="s">
        <v>1180</v>
      </c>
      <c r="AJ11" s="27" t="s">
        <v>1169</v>
      </c>
      <c r="AK11" s="65">
        <v>70</v>
      </c>
      <c r="AL11" s="22">
        <v>56000000</v>
      </c>
      <c r="AM11" s="39" t="s">
        <v>1179</v>
      </c>
      <c r="AN11" s="38"/>
      <c r="AO11" s="37" t="s">
        <v>1178</v>
      </c>
    </row>
    <row r="12" spans="1:41" s="7" customFormat="1" ht="112.5" x14ac:dyDescent="0.2">
      <c r="A12" s="32" t="s">
        <v>1177</v>
      </c>
      <c r="B12" s="13">
        <v>2017</v>
      </c>
      <c r="C12" s="27" t="s">
        <v>32</v>
      </c>
      <c r="D12" s="27" t="s">
        <v>1174</v>
      </c>
      <c r="E12" s="33" t="s">
        <v>1176</v>
      </c>
      <c r="F12" s="32" t="s">
        <v>100</v>
      </c>
      <c r="G12" s="31" t="s">
        <v>1173</v>
      </c>
      <c r="H12" s="30" t="s">
        <v>1172</v>
      </c>
      <c r="I12" s="29" t="s">
        <v>1171</v>
      </c>
      <c r="J12" s="35" t="s">
        <v>8</v>
      </c>
      <c r="K12" s="27" t="s">
        <v>8</v>
      </c>
      <c r="L12" s="26">
        <v>43100</v>
      </c>
      <c r="M12" s="94">
        <v>34000000</v>
      </c>
      <c r="N12" s="93"/>
      <c r="O12" s="94">
        <v>0</v>
      </c>
      <c r="P12" s="129">
        <f>M12-10200000</f>
        <v>23800000</v>
      </c>
      <c r="Q12" s="22"/>
      <c r="R12" s="22"/>
      <c r="S12" s="16">
        <v>42755</v>
      </c>
      <c r="T12" s="16"/>
      <c r="U12" s="21">
        <v>43062</v>
      </c>
      <c r="V12" s="20"/>
      <c r="W12" s="19"/>
      <c r="X12" s="18" t="s">
        <v>7</v>
      </c>
      <c r="Y12" s="17" t="s">
        <v>352</v>
      </c>
      <c r="Z12" s="16"/>
      <c r="AA12" s="131"/>
      <c r="AB12" s="15" t="s">
        <v>861</v>
      </c>
      <c r="AC12" s="15"/>
      <c r="AD12" s="15"/>
      <c r="AE12" s="15"/>
      <c r="AF12" s="130" t="s">
        <v>4</v>
      </c>
      <c r="AG12" s="130"/>
      <c r="AH12" s="14" t="s">
        <v>108</v>
      </c>
      <c r="AI12" s="8" t="s">
        <v>1170</v>
      </c>
      <c r="AJ12" s="14" t="s">
        <v>1169</v>
      </c>
      <c r="AK12" s="12">
        <v>70</v>
      </c>
      <c r="AL12" s="58">
        <v>23800000</v>
      </c>
      <c r="AM12" s="10" t="s">
        <v>1168</v>
      </c>
      <c r="AN12" s="34"/>
      <c r="AO12" s="8" t="s">
        <v>1167</v>
      </c>
    </row>
    <row r="13" spans="1:41" s="36" customFormat="1" ht="112.5" x14ac:dyDescent="0.2">
      <c r="A13" s="49" t="s">
        <v>1175</v>
      </c>
      <c r="B13" s="35">
        <v>2017</v>
      </c>
      <c r="C13" s="27" t="s">
        <v>32</v>
      </c>
      <c r="D13" s="27" t="s">
        <v>1174</v>
      </c>
      <c r="E13" s="48" t="s">
        <v>30</v>
      </c>
      <c r="F13" s="47" t="s">
        <v>100</v>
      </c>
      <c r="G13" s="46" t="s">
        <v>1173</v>
      </c>
      <c r="H13" s="30" t="s">
        <v>1172</v>
      </c>
      <c r="I13" s="45" t="s">
        <v>1171</v>
      </c>
      <c r="J13" s="35" t="s">
        <v>8</v>
      </c>
      <c r="K13" s="27" t="s">
        <v>8</v>
      </c>
      <c r="L13" s="26">
        <v>43100</v>
      </c>
      <c r="M13" s="94"/>
      <c r="N13" s="93"/>
      <c r="O13" s="94">
        <v>3400000</v>
      </c>
      <c r="P13" s="129">
        <v>0</v>
      </c>
      <c r="Q13" s="22">
        <f>O13-P13</f>
        <v>3400000</v>
      </c>
      <c r="R13" s="22"/>
      <c r="S13" s="16"/>
      <c r="T13" s="16"/>
      <c r="U13" s="21">
        <v>43096</v>
      </c>
      <c r="V13" s="20"/>
      <c r="W13" s="19"/>
      <c r="X13" s="18" t="s">
        <v>7</v>
      </c>
      <c r="Y13" s="17"/>
      <c r="Z13" s="16"/>
      <c r="AA13" s="128"/>
      <c r="AB13" s="16" t="s">
        <v>861</v>
      </c>
      <c r="AC13" s="16"/>
      <c r="AD13" s="16"/>
      <c r="AE13" s="16"/>
      <c r="AF13" s="127" t="s">
        <v>4</v>
      </c>
      <c r="AG13" s="127"/>
      <c r="AH13" s="27" t="s">
        <v>108</v>
      </c>
      <c r="AI13" s="37" t="s">
        <v>1170</v>
      </c>
      <c r="AJ13" s="27" t="s">
        <v>1169</v>
      </c>
      <c r="AK13" s="65">
        <v>70</v>
      </c>
      <c r="AL13" s="22">
        <v>23800000</v>
      </c>
      <c r="AM13" s="39" t="s">
        <v>1168</v>
      </c>
      <c r="AN13" s="38"/>
      <c r="AO13" s="37" t="s">
        <v>1167</v>
      </c>
    </row>
    <row r="14" spans="1:41" s="36" customFormat="1" ht="32.25" customHeight="1" x14ac:dyDescent="0.2">
      <c r="A14" s="32" t="s">
        <v>1166</v>
      </c>
      <c r="B14" s="35">
        <v>2017</v>
      </c>
      <c r="C14" s="27" t="s">
        <v>1165</v>
      </c>
      <c r="D14" s="27" t="s">
        <v>504</v>
      </c>
      <c r="E14" s="48" t="s">
        <v>30</v>
      </c>
      <c r="F14" s="47" t="s">
        <v>1164</v>
      </c>
      <c r="G14" s="46" t="s">
        <v>1163</v>
      </c>
      <c r="H14" s="30" t="s">
        <v>1162</v>
      </c>
      <c r="I14" s="126" t="s">
        <v>1161</v>
      </c>
      <c r="J14" s="35" t="s">
        <v>8</v>
      </c>
      <c r="K14" s="27" t="s">
        <v>8</v>
      </c>
      <c r="L14" s="26">
        <v>43100</v>
      </c>
      <c r="M14" s="94">
        <v>0</v>
      </c>
      <c r="N14" s="93"/>
      <c r="O14" s="94">
        <v>0</v>
      </c>
      <c r="P14" s="22">
        <v>0</v>
      </c>
      <c r="Q14" s="22">
        <f>M14-P14</f>
        <v>0</v>
      </c>
      <c r="R14" s="22"/>
      <c r="S14" s="79">
        <v>42745</v>
      </c>
      <c r="T14" s="16"/>
      <c r="U14" s="21"/>
      <c r="V14" s="20"/>
      <c r="W14" s="78"/>
      <c r="X14" s="17" t="s">
        <v>189</v>
      </c>
      <c r="Y14" s="17"/>
      <c r="Z14" s="16"/>
      <c r="AA14" s="27"/>
      <c r="AB14" s="16" t="s">
        <v>374</v>
      </c>
      <c r="AC14" s="16"/>
      <c r="AD14" s="16"/>
      <c r="AE14" s="16"/>
      <c r="AF14" s="16" t="s">
        <v>498</v>
      </c>
      <c r="AG14" s="16"/>
      <c r="AH14" s="37" t="s">
        <v>498</v>
      </c>
      <c r="AI14" s="77">
        <v>0</v>
      </c>
      <c r="AJ14" s="48">
        <v>0</v>
      </c>
      <c r="AK14" s="65">
        <v>0</v>
      </c>
      <c r="AL14" s="22">
        <v>0</v>
      </c>
      <c r="AM14" s="37"/>
      <c r="AN14" s="38"/>
      <c r="AO14" s="37"/>
    </row>
    <row r="15" spans="1:41" s="7" customFormat="1" ht="56.25" x14ac:dyDescent="0.2">
      <c r="A15" s="32" t="s">
        <v>1160</v>
      </c>
      <c r="B15" s="13">
        <v>2017</v>
      </c>
      <c r="C15" s="27" t="s">
        <v>32</v>
      </c>
      <c r="D15" s="27" t="s">
        <v>1159</v>
      </c>
      <c r="E15" s="33" t="s">
        <v>355</v>
      </c>
      <c r="F15" s="32" t="s">
        <v>100</v>
      </c>
      <c r="G15" s="31" t="s">
        <v>1158</v>
      </c>
      <c r="H15" s="30" t="s">
        <v>1157</v>
      </c>
      <c r="I15" s="29" t="s">
        <v>1156</v>
      </c>
      <c r="J15" s="35" t="s">
        <v>8</v>
      </c>
      <c r="K15" s="27" t="s">
        <v>8</v>
      </c>
      <c r="L15" s="26">
        <v>43100</v>
      </c>
      <c r="M15" s="94">
        <v>42078820</v>
      </c>
      <c r="N15" s="93"/>
      <c r="O15" s="24"/>
      <c r="P15" s="22">
        <v>31757600</v>
      </c>
      <c r="Q15" s="22">
        <f>M15-P15</f>
        <v>10321220</v>
      </c>
      <c r="R15" s="22"/>
      <c r="S15" s="16">
        <v>42776</v>
      </c>
      <c r="T15" s="16"/>
      <c r="U15" s="21">
        <v>43091</v>
      </c>
      <c r="V15" s="20"/>
      <c r="W15" s="19"/>
      <c r="X15" s="18" t="s">
        <v>7</v>
      </c>
      <c r="Y15" s="17">
        <v>43139</v>
      </c>
      <c r="Z15" s="16"/>
      <c r="AA15" s="14"/>
      <c r="AB15" s="15" t="s">
        <v>861</v>
      </c>
      <c r="AC15" s="15"/>
      <c r="AD15" s="15"/>
      <c r="AE15" s="15"/>
      <c r="AF15" s="15" t="s">
        <v>4</v>
      </c>
      <c r="AG15" s="15"/>
      <c r="AH15" s="8" t="s">
        <v>316</v>
      </c>
      <c r="AI15" s="8" t="s">
        <v>1155</v>
      </c>
      <c r="AJ15" s="14" t="s">
        <v>106</v>
      </c>
      <c r="AK15" s="12">
        <v>70</v>
      </c>
      <c r="AL15" s="58">
        <v>25247292</v>
      </c>
      <c r="AM15" s="10" t="s">
        <v>1154</v>
      </c>
      <c r="AN15" s="34"/>
      <c r="AO15" s="8" t="s">
        <v>1153</v>
      </c>
    </row>
    <row r="16" spans="1:41" s="7" customFormat="1" ht="56.25" x14ac:dyDescent="0.2">
      <c r="A16" s="32" t="s">
        <v>1152</v>
      </c>
      <c r="B16" s="13">
        <v>2017</v>
      </c>
      <c r="C16" s="27" t="s">
        <v>15</v>
      </c>
      <c r="D16" s="27" t="s">
        <v>1149</v>
      </c>
      <c r="E16" s="33" t="s">
        <v>24</v>
      </c>
      <c r="F16" s="32" t="s">
        <v>23</v>
      </c>
      <c r="G16" s="31" t="s">
        <v>1148</v>
      </c>
      <c r="H16" s="30" t="s">
        <v>1147</v>
      </c>
      <c r="I16" s="29" t="s">
        <v>1146</v>
      </c>
      <c r="J16" s="35" t="s">
        <v>8</v>
      </c>
      <c r="K16" s="27" t="s">
        <v>8</v>
      </c>
      <c r="L16" s="26">
        <v>43100</v>
      </c>
      <c r="M16" s="94">
        <v>9088680</v>
      </c>
      <c r="N16" s="93"/>
      <c r="O16" s="94">
        <v>0</v>
      </c>
      <c r="P16" s="85">
        <f>M16</f>
        <v>9088680</v>
      </c>
      <c r="Q16" s="22">
        <f>M16-P16</f>
        <v>0</v>
      </c>
      <c r="R16" s="22"/>
      <c r="S16" s="16">
        <v>42783</v>
      </c>
      <c r="T16" s="16"/>
      <c r="U16" s="21">
        <v>43069</v>
      </c>
      <c r="V16" s="20"/>
      <c r="W16" s="19"/>
      <c r="X16" s="18" t="s">
        <v>7</v>
      </c>
      <c r="Y16" s="17">
        <v>43146</v>
      </c>
      <c r="Z16" s="16"/>
      <c r="AA16" s="125"/>
      <c r="AB16" s="15" t="s">
        <v>5</v>
      </c>
      <c r="AC16" s="15"/>
      <c r="AD16" s="15"/>
      <c r="AE16" s="15"/>
      <c r="AF16" s="15" t="s">
        <v>4</v>
      </c>
      <c r="AG16" s="15"/>
      <c r="AH16" s="8" t="s">
        <v>37</v>
      </c>
      <c r="AI16" s="8" t="s">
        <v>1145</v>
      </c>
      <c r="AJ16" s="14" t="s">
        <v>106</v>
      </c>
      <c r="AK16" s="12">
        <v>70</v>
      </c>
      <c r="AL16" s="58">
        <v>6362076</v>
      </c>
      <c r="AM16" s="10" t="s">
        <v>1144</v>
      </c>
      <c r="AN16" s="34"/>
      <c r="AO16" s="8" t="s">
        <v>1151</v>
      </c>
    </row>
    <row r="17" spans="1:41" s="36" customFormat="1" ht="56.25" x14ac:dyDescent="0.2">
      <c r="A17" s="49" t="s">
        <v>1150</v>
      </c>
      <c r="B17" s="35">
        <v>2017</v>
      </c>
      <c r="C17" s="27" t="s">
        <v>15</v>
      </c>
      <c r="D17" s="27" t="s">
        <v>1149</v>
      </c>
      <c r="E17" s="48" t="s">
        <v>24</v>
      </c>
      <c r="F17" s="47" t="s">
        <v>23</v>
      </c>
      <c r="G17" s="46" t="s">
        <v>1148</v>
      </c>
      <c r="H17" s="30" t="s">
        <v>1147</v>
      </c>
      <c r="I17" s="45" t="s">
        <v>1146</v>
      </c>
      <c r="J17" s="35" t="s">
        <v>8</v>
      </c>
      <c r="K17" s="27" t="s">
        <v>8</v>
      </c>
      <c r="L17" s="26">
        <v>43100</v>
      </c>
      <c r="M17" s="94"/>
      <c r="N17" s="93"/>
      <c r="O17" s="94">
        <v>4544340</v>
      </c>
      <c r="P17" s="85">
        <f>O17</f>
        <v>4544340</v>
      </c>
      <c r="Q17" s="22">
        <f>O17-P17</f>
        <v>0</v>
      </c>
      <c r="R17" s="22"/>
      <c r="S17" s="16"/>
      <c r="T17" s="16"/>
      <c r="U17" s="21">
        <v>43069</v>
      </c>
      <c r="V17" s="20"/>
      <c r="W17" s="19"/>
      <c r="X17" s="18" t="s">
        <v>7</v>
      </c>
      <c r="Y17" s="17">
        <v>43146</v>
      </c>
      <c r="Z17" s="16"/>
      <c r="AA17" s="27"/>
      <c r="AB17" s="16" t="s">
        <v>5</v>
      </c>
      <c r="AC17" s="16"/>
      <c r="AD17" s="16"/>
      <c r="AE17" s="16"/>
      <c r="AF17" s="16" t="s">
        <v>4</v>
      </c>
      <c r="AG17" s="16"/>
      <c r="AH17" s="37" t="s">
        <v>37</v>
      </c>
      <c r="AI17" s="37" t="s">
        <v>1145</v>
      </c>
      <c r="AJ17" s="27" t="s">
        <v>106</v>
      </c>
      <c r="AK17" s="65">
        <v>70</v>
      </c>
      <c r="AL17" s="22">
        <v>6362076</v>
      </c>
      <c r="AM17" s="39" t="s">
        <v>1144</v>
      </c>
      <c r="AN17" s="38"/>
      <c r="AO17" s="37"/>
    </row>
    <row r="18" spans="1:41" s="7" customFormat="1" ht="33.75" x14ac:dyDescent="0.2">
      <c r="A18" s="32" t="s">
        <v>1143</v>
      </c>
      <c r="B18" s="13">
        <v>2017</v>
      </c>
      <c r="C18" s="27" t="s">
        <v>15</v>
      </c>
      <c r="D18" s="27" t="s">
        <v>1142</v>
      </c>
      <c r="E18" s="33" t="s">
        <v>30</v>
      </c>
      <c r="F18" s="32" t="s">
        <v>23</v>
      </c>
      <c r="G18" s="31" t="s">
        <v>1141</v>
      </c>
      <c r="H18" s="30" t="s">
        <v>1140</v>
      </c>
      <c r="I18" s="29" t="s">
        <v>1139</v>
      </c>
      <c r="J18" s="35" t="s">
        <v>8</v>
      </c>
      <c r="K18" s="27" t="s">
        <v>8</v>
      </c>
      <c r="L18" s="26">
        <v>43100</v>
      </c>
      <c r="M18" s="94">
        <v>38080000</v>
      </c>
      <c r="N18" s="93"/>
      <c r="O18" s="94">
        <v>0</v>
      </c>
      <c r="P18" s="85">
        <v>8221714</v>
      </c>
      <c r="Q18" s="22">
        <f>M18-P18</f>
        <v>29858286</v>
      </c>
      <c r="R18" s="22">
        <v>1658</v>
      </c>
      <c r="S18" s="16">
        <v>42790</v>
      </c>
      <c r="T18" s="16"/>
      <c r="U18" s="21">
        <v>43084</v>
      </c>
      <c r="V18" s="20"/>
      <c r="W18" s="19"/>
      <c r="X18" s="18" t="s">
        <v>7</v>
      </c>
      <c r="Y18" s="17">
        <v>43159</v>
      </c>
      <c r="Z18" s="16"/>
      <c r="AA18" s="15"/>
      <c r="AB18" s="15" t="s">
        <v>5</v>
      </c>
      <c r="AC18" s="15"/>
      <c r="AD18" s="15"/>
      <c r="AE18" s="15"/>
      <c r="AF18" s="15" t="s">
        <v>4</v>
      </c>
      <c r="AG18" s="15"/>
      <c r="AH18" s="14" t="s">
        <v>108</v>
      </c>
      <c r="AI18" s="8" t="s">
        <v>1138</v>
      </c>
      <c r="AJ18" s="14" t="s">
        <v>1042</v>
      </c>
      <c r="AK18" s="12">
        <v>75</v>
      </c>
      <c r="AL18" s="58">
        <v>32368000</v>
      </c>
      <c r="AM18" s="10" t="s">
        <v>1137</v>
      </c>
      <c r="AN18" s="34"/>
      <c r="AO18" s="8" t="s">
        <v>1136</v>
      </c>
    </row>
    <row r="19" spans="1:41" s="7" customFormat="1" ht="56.25" x14ac:dyDescent="0.2">
      <c r="A19" s="32" t="s">
        <v>1135</v>
      </c>
      <c r="B19" s="13">
        <v>2017</v>
      </c>
      <c r="C19" s="27" t="s">
        <v>32</v>
      </c>
      <c r="D19" s="27" t="s">
        <v>1134</v>
      </c>
      <c r="E19" s="33" t="s">
        <v>355</v>
      </c>
      <c r="F19" s="32" t="s">
        <v>23</v>
      </c>
      <c r="G19" s="31" t="s">
        <v>1133</v>
      </c>
      <c r="H19" s="30" t="s">
        <v>1132</v>
      </c>
      <c r="I19" s="29" t="s">
        <v>1131</v>
      </c>
      <c r="J19" s="35" t="s">
        <v>8</v>
      </c>
      <c r="K19" s="27" t="s">
        <v>8</v>
      </c>
      <c r="L19" s="26">
        <v>43100</v>
      </c>
      <c r="M19" s="94">
        <v>39000000</v>
      </c>
      <c r="N19" s="93"/>
      <c r="O19" s="94">
        <v>0</v>
      </c>
      <c r="P19" s="85">
        <f>3900000+3900000+3900000+3900000+3900000+3900000+3900000+3900000</f>
        <v>31200000</v>
      </c>
      <c r="Q19" s="22">
        <f>M19-P19</f>
        <v>7800000</v>
      </c>
      <c r="R19" s="22"/>
      <c r="S19" s="16">
        <v>42795</v>
      </c>
      <c r="T19" s="16"/>
      <c r="U19" s="21">
        <v>43098</v>
      </c>
      <c r="V19" s="20"/>
      <c r="W19" s="19"/>
      <c r="X19" s="18" t="s">
        <v>7</v>
      </c>
      <c r="Y19" s="17">
        <v>43137</v>
      </c>
      <c r="Z19" s="16" t="s">
        <v>6</v>
      </c>
      <c r="AA19" s="15"/>
      <c r="AB19" s="15" t="s">
        <v>861</v>
      </c>
      <c r="AC19" s="15"/>
      <c r="AD19" s="15"/>
      <c r="AE19" s="15"/>
      <c r="AF19" s="15" t="s">
        <v>4</v>
      </c>
      <c r="AG19" s="15"/>
      <c r="AH19" s="14" t="s">
        <v>108</v>
      </c>
      <c r="AI19" s="8" t="s">
        <v>1130</v>
      </c>
      <c r="AJ19" s="14" t="s">
        <v>1129</v>
      </c>
      <c r="AK19" s="12">
        <v>65</v>
      </c>
      <c r="AL19" s="58">
        <v>25350000</v>
      </c>
      <c r="AM19" s="10" t="s">
        <v>1128</v>
      </c>
      <c r="AN19" s="34"/>
      <c r="AO19" s="8"/>
    </row>
    <row r="20" spans="1:41" s="7" customFormat="1" ht="33.75" x14ac:dyDescent="0.2">
      <c r="A20" s="32" t="s">
        <v>1127</v>
      </c>
      <c r="B20" s="13">
        <v>2017</v>
      </c>
      <c r="C20" s="27" t="s">
        <v>15</v>
      </c>
      <c r="D20" s="27" t="s">
        <v>1125</v>
      </c>
      <c r="E20" s="33" t="s">
        <v>24</v>
      </c>
      <c r="F20" s="32" t="s">
        <v>23</v>
      </c>
      <c r="G20" s="31" t="s">
        <v>1119</v>
      </c>
      <c r="H20" s="30" t="s">
        <v>1118</v>
      </c>
      <c r="I20" s="29" t="s">
        <v>1124</v>
      </c>
      <c r="J20" s="35" t="s">
        <v>8</v>
      </c>
      <c r="K20" s="27" t="s">
        <v>8</v>
      </c>
      <c r="L20" s="26">
        <v>43100</v>
      </c>
      <c r="M20" s="94">
        <v>58850710</v>
      </c>
      <c r="N20" s="93"/>
      <c r="O20" s="94">
        <v>0</v>
      </c>
      <c r="P20" s="85">
        <f>M20</f>
        <v>58850710</v>
      </c>
      <c r="Q20" s="22">
        <f>M20-P20</f>
        <v>0</v>
      </c>
      <c r="R20" s="22"/>
      <c r="S20" s="16">
        <v>42797</v>
      </c>
      <c r="T20" s="16"/>
      <c r="U20" s="21">
        <v>42885</v>
      </c>
      <c r="V20" s="20"/>
      <c r="W20" s="19"/>
      <c r="X20" s="18" t="s">
        <v>7</v>
      </c>
      <c r="Y20" s="17">
        <v>42860</v>
      </c>
      <c r="Z20" s="16" t="s">
        <v>447</v>
      </c>
      <c r="AA20" s="15"/>
      <c r="AB20" s="15" t="s">
        <v>446</v>
      </c>
      <c r="AC20" s="15"/>
      <c r="AD20" s="15"/>
      <c r="AE20" s="15"/>
      <c r="AF20" s="15" t="s">
        <v>4</v>
      </c>
      <c r="AG20" s="15"/>
      <c r="AH20" s="8" t="s">
        <v>316</v>
      </c>
      <c r="AI20" s="8" t="s">
        <v>1123</v>
      </c>
      <c r="AJ20" s="14" t="s">
        <v>1042</v>
      </c>
      <c r="AK20" s="12">
        <v>75</v>
      </c>
      <c r="AL20" s="58">
        <v>41195497</v>
      </c>
      <c r="AM20" s="10" t="s">
        <v>1122</v>
      </c>
      <c r="AN20" s="34"/>
      <c r="AO20" s="8"/>
    </row>
    <row r="21" spans="1:41" s="36" customFormat="1" ht="33.75" x14ac:dyDescent="0.2">
      <c r="A21" s="49" t="s">
        <v>1126</v>
      </c>
      <c r="B21" s="35">
        <v>2017</v>
      </c>
      <c r="C21" s="27" t="s">
        <v>15</v>
      </c>
      <c r="D21" s="27" t="s">
        <v>1125</v>
      </c>
      <c r="E21" s="48" t="s">
        <v>24</v>
      </c>
      <c r="F21" s="47" t="s">
        <v>23</v>
      </c>
      <c r="G21" s="46" t="s">
        <v>1119</v>
      </c>
      <c r="H21" s="30" t="s">
        <v>1118</v>
      </c>
      <c r="I21" s="45" t="s">
        <v>1124</v>
      </c>
      <c r="J21" s="35" t="s">
        <v>8</v>
      </c>
      <c r="K21" s="27" t="s">
        <v>8</v>
      </c>
      <c r="L21" s="26">
        <v>43100</v>
      </c>
      <c r="M21" s="94"/>
      <c r="N21" s="93"/>
      <c r="O21" s="94">
        <v>29425126</v>
      </c>
      <c r="P21" s="22">
        <f>O21</f>
        <v>29425126</v>
      </c>
      <c r="Q21" s="22">
        <f>O21-P21</f>
        <v>0</v>
      </c>
      <c r="R21" s="22"/>
      <c r="S21" s="16">
        <v>42797</v>
      </c>
      <c r="T21" s="16"/>
      <c r="U21" s="21">
        <v>42885</v>
      </c>
      <c r="V21" s="20"/>
      <c r="W21" s="19"/>
      <c r="X21" s="18" t="s">
        <v>7</v>
      </c>
      <c r="Y21" s="17">
        <v>42860</v>
      </c>
      <c r="Z21" s="16" t="s">
        <v>447</v>
      </c>
      <c r="AA21" s="74"/>
      <c r="AB21" s="16" t="s">
        <v>446</v>
      </c>
      <c r="AC21" s="16"/>
      <c r="AD21" s="16"/>
      <c r="AE21" s="16"/>
      <c r="AF21" s="16" t="s">
        <v>4</v>
      </c>
      <c r="AG21" s="16"/>
      <c r="AH21" s="37" t="s">
        <v>316</v>
      </c>
      <c r="AI21" s="37" t="s">
        <v>1123</v>
      </c>
      <c r="AJ21" s="27" t="s">
        <v>1042</v>
      </c>
      <c r="AK21" s="65">
        <v>75</v>
      </c>
      <c r="AL21" s="22">
        <v>41195497</v>
      </c>
      <c r="AM21" s="39" t="s">
        <v>1122</v>
      </c>
      <c r="AN21" s="38"/>
      <c r="AO21" s="37"/>
    </row>
    <row r="22" spans="1:41" s="7" customFormat="1" ht="45" x14ac:dyDescent="0.2">
      <c r="A22" s="32" t="s">
        <v>1121</v>
      </c>
      <c r="B22" s="13">
        <v>2017</v>
      </c>
      <c r="C22" s="27" t="s">
        <v>15</v>
      </c>
      <c r="D22" s="27" t="s">
        <v>1120</v>
      </c>
      <c r="E22" s="33" t="s">
        <v>24</v>
      </c>
      <c r="F22" s="32" t="s">
        <v>23</v>
      </c>
      <c r="G22" s="31" t="s">
        <v>1119</v>
      </c>
      <c r="H22" s="30" t="s">
        <v>1118</v>
      </c>
      <c r="I22" s="29" t="s">
        <v>1117</v>
      </c>
      <c r="J22" s="35" t="s">
        <v>8</v>
      </c>
      <c r="K22" s="27" t="s">
        <v>8</v>
      </c>
      <c r="L22" s="26">
        <v>43100</v>
      </c>
      <c r="M22" s="94">
        <v>11669160</v>
      </c>
      <c r="N22" s="93"/>
      <c r="O22" s="94">
        <v>0</v>
      </c>
      <c r="P22" s="22">
        <f>M22</f>
        <v>11669160</v>
      </c>
      <c r="Q22" s="22">
        <f>M22-P22</f>
        <v>0</v>
      </c>
      <c r="R22" s="22"/>
      <c r="S22" s="16">
        <v>42800</v>
      </c>
      <c r="T22" s="16"/>
      <c r="U22" s="21">
        <v>42885</v>
      </c>
      <c r="V22" s="20"/>
      <c r="W22" s="19"/>
      <c r="X22" s="18" t="s">
        <v>7</v>
      </c>
      <c r="Y22" s="17">
        <v>42863</v>
      </c>
      <c r="Z22" s="16" t="s">
        <v>6</v>
      </c>
      <c r="AA22" s="15"/>
      <c r="AB22" s="15" t="s">
        <v>446</v>
      </c>
      <c r="AC22" s="15"/>
      <c r="AD22" s="15"/>
      <c r="AE22" s="15"/>
      <c r="AF22" s="15" t="s">
        <v>4</v>
      </c>
      <c r="AG22" s="15"/>
      <c r="AH22" s="8" t="s">
        <v>316</v>
      </c>
      <c r="AI22" s="8" t="s">
        <v>1116</v>
      </c>
      <c r="AJ22" s="14" t="s">
        <v>1042</v>
      </c>
      <c r="AK22" s="12">
        <v>75</v>
      </c>
      <c r="AL22" s="58">
        <v>8168412</v>
      </c>
      <c r="AM22" s="10" t="s">
        <v>1115</v>
      </c>
      <c r="AN22" s="34"/>
      <c r="AO22" s="8"/>
    </row>
    <row r="23" spans="1:41" s="7" customFormat="1" ht="33.75" x14ac:dyDescent="0.2">
      <c r="A23" s="32" t="s">
        <v>1114</v>
      </c>
      <c r="B23" s="13">
        <v>2017</v>
      </c>
      <c r="C23" s="27" t="s">
        <v>15</v>
      </c>
      <c r="D23" s="27" t="s">
        <v>1112</v>
      </c>
      <c r="E23" s="33" t="s">
        <v>24</v>
      </c>
      <c r="F23" s="32" t="s">
        <v>23</v>
      </c>
      <c r="G23" s="31" t="s">
        <v>1111</v>
      </c>
      <c r="H23" s="30">
        <v>79847793</v>
      </c>
      <c r="I23" s="29" t="s">
        <v>1110</v>
      </c>
      <c r="J23" s="35" t="s">
        <v>8</v>
      </c>
      <c r="K23" s="27" t="s">
        <v>8</v>
      </c>
      <c r="L23" s="26">
        <v>43100</v>
      </c>
      <c r="M23" s="94">
        <v>62277744</v>
      </c>
      <c r="N23" s="93"/>
      <c r="O23" s="94">
        <v>0</v>
      </c>
      <c r="P23" s="22">
        <f>M23</f>
        <v>62277744</v>
      </c>
      <c r="Q23" s="22">
        <f>M23-P23</f>
        <v>0</v>
      </c>
      <c r="R23" s="22"/>
      <c r="S23" s="16">
        <v>42800</v>
      </c>
      <c r="T23" s="16"/>
      <c r="U23" s="21">
        <v>42885</v>
      </c>
      <c r="V23" s="20"/>
      <c r="W23" s="19"/>
      <c r="X23" s="18" t="s">
        <v>7</v>
      </c>
      <c r="Y23" s="17">
        <v>42863</v>
      </c>
      <c r="Z23" s="16"/>
      <c r="AA23" s="15"/>
      <c r="AB23" s="15" t="s">
        <v>446</v>
      </c>
      <c r="AC23" s="15"/>
      <c r="AD23" s="15"/>
      <c r="AE23" s="15"/>
      <c r="AF23" s="15" t="s">
        <v>4</v>
      </c>
      <c r="AG23" s="15"/>
      <c r="AH23" s="14" t="s">
        <v>108</v>
      </c>
      <c r="AI23" s="8" t="s">
        <v>1109</v>
      </c>
      <c r="AJ23" s="14" t="s">
        <v>1042</v>
      </c>
      <c r="AK23" s="12">
        <v>75</v>
      </c>
      <c r="AL23" s="58">
        <v>43594420.799999997</v>
      </c>
      <c r="AM23" s="10" t="s">
        <v>1108</v>
      </c>
      <c r="AN23" s="34"/>
      <c r="AO23" s="8"/>
    </row>
    <row r="24" spans="1:41" s="36" customFormat="1" ht="33.75" x14ac:dyDescent="0.2">
      <c r="A24" s="49" t="s">
        <v>1113</v>
      </c>
      <c r="B24" s="35">
        <v>2017</v>
      </c>
      <c r="C24" s="27" t="s">
        <v>15</v>
      </c>
      <c r="D24" s="27" t="s">
        <v>1112</v>
      </c>
      <c r="E24" s="48" t="s">
        <v>24</v>
      </c>
      <c r="F24" s="47" t="s">
        <v>23</v>
      </c>
      <c r="G24" s="46" t="s">
        <v>1111</v>
      </c>
      <c r="H24" s="30">
        <v>79847793</v>
      </c>
      <c r="I24" s="45" t="s">
        <v>1110</v>
      </c>
      <c r="J24" s="35" t="s">
        <v>8</v>
      </c>
      <c r="K24" s="27" t="s">
        <v>8</v>
      </c>
      <c r="L24" s="26">
        <v>43100</v>
      </c>
      <c r="M24" s="94"/>
      <c r="N24" s="93"/>
      <c r="O24" s="94">
        <v>31138872</v>
      </c>
      <c r="P24" s="22">
        <f>O24</f>
        <v>31138872</v>
      </c>
      <c r="Q24" s="22">
        <f>O24-P24</f>
        <v>0</v>
      </c>
      <c r="R24" s="22"/>
      <c r="S24" s="16">
        <v>42800</v>
      </c>
      <c r="T24" s="16"/>
      <c r="U24" s="21">
        <v>42885</v>
      </c>
      <c r="V24" s="20"/>
      <c r="W24" s="19"/>
      <c r="X24" s="18" t="s">
        <v>7</v>
      </c>
      <c r="Y24" s="17">
        <v>42863</v>
      </c>
      <c r="Z24" s="16"/>
      <c r="AA24" s="74"/>
      <c r="AB24" s="16" t="s">
        <v>446</v>
      </c>
      <c r="AC24" s="16"/>
      <c r="AD24" s="16"/>
      <c r="AE24" s="16"/>
      <c r="AF24" s="16" t="s">
        <v>4</v>
      </c>
      <c r="AG24" s="16"/>
      <c r="AH24" s="27" t="s">
        <v>108</v>
      </c>
      <c r="AI24" s="37" t="s">
        <v>1109</v>
      </c>
      <c r="AJ24" s="27" t="s">
        <v>1042</v>
      </c>
      <c r="AK24" s="65">
        <v>75</v>
      </c>
      <c r="AL24" s="22">
        <v>43594420.799999997</v>
      </c>
      <c r="AM24" s="39" t="s">
        <v>1108</v>
      </c>
      <c r="AN24" s="38"/>
      <c r="AO24" s="37"/>
    </row>
    <row r="25" spans="1:41" s="7" customFormat="1" ht="33.75" x14ac:dyDescent="0.2">
      <c r="A25" s="32" t="s">
        <v>1107</v>
      </c>
      <c r="B25" s="13">
        <v>2017</v>
      </c>
      <c r="C25" s="27" t="s">
        <v>15</v>
      </c>
      <c r="D25" s="27" t="s">
        <v>1100</v>
      </c>
      <c r="E25" s="33" t="s">
        <v>24</v>
      </c>
      <c r="F25" s="32" t="s">
        <v>23</v>
      </c>
      <c r="G25" s="31" t="s">
        <v>1106</v>
      </c>
      <c r="H25" s="30" t="s">
        <v>1105</v>
      </c>
      <c r="I25" s="29" t="s">
        <v>1104</v>
      </c>
      <c r="J25" s="35" t="s">
        <v>8</v>
      </c>
      <c r="K25" s="27" t="s">
        <v>8</v>
      </c>
      <c r="L25" s="26">
        <v>43100</v>
      </c>
      <c r="M25" s="94">
        <v>32506992</v>
      </c>
      <c r="N25" s="93"/>
      <c r="O25" s="94">
        <v>0</v>
      </c>
      <c r="P25" s="22">
        <v>32506992</v>
      </c>
      <c r="Q25" s="22">
        <f>M25-P25</f>
        <v>0</v>
      </c>
      <c r="R25" s="22"/>
      <c r="S25" s="16">
        <v>42800</v>
      </c>
      <c r="T25" s="16"/>
      <c r="U25" s="21">
        <v>42885</v>
      </c>
      <c r="V25" s="20"/>
      <c r="W25" s="19"/>
      <c r="X25" s="18" t="s">
        <v>7</v>
      </c>
      <c r="Y25" s="17">
        <v>42871</v>
      </c>
      <c r="Z25" s="16" t="s">
        <v>447</v>
      </c>
      <c r="AA25" s="15"/>
      <c r="AB25" s="15" t="s">
        <v>446</v>
      </c>
      <c r="AC25" s="15"/>
      <c r="AD25" s="15"/>
      <c r="AE25" s="15"/>
      <c r="AF25" s="15" t="s">
        <v>4</v>
      </c>
      <c r="AG25" s="15"/>
      <c r="AH25" s="14" t="s">
        <v>108</v>
      </c>
      <c r="AI25" s="8" t="s">
        <v>1103</v>
      </c>
      <c r="AJ25" s="14" t="s">
        <v>1042</v>
      </c>
      <c r="AK25" s="12">
        <v>75</v>
      </c>
      <c r="AL25" s="58">
        <v>22754894</v>
      </c>
      <c r="AM25" s="10" t="s">
        <v>1102</v>
      </c>
      <c r="AN25" s="34"/>
      <c r="AO25" s="8"/>
    </row>
    <row r="26" spans="1:41" s="7" customFormat="1" ht="33.75" x14ac:dyDescent="0.2">
      <c r="A26" s="32" t="s">
        <v>1101</v>
      </c>
      <c r="B26" s="13">
        <v>2017</v>
      </c>
      <c r="C26" s="27" t="s">
        <v>15</v>
      </c>
      <c r="D26" s="27" t="s">
        <v>1100</v>
      </c>
      <c r="E26" s="33" t="s">
        <v>24</v>
      </c>
      <c r="F26" s="32" t="s">
        <v>23</v>
      </c>
      <c r="G26" s="31" t="s">
        <v>1099</v>
      </c>
      <c r="H26" s="30" t="s">
        <v>1098</v>
      </c>
      <c r="I26" s="29" t="s">
        <v>1097</v>
      </c>
      <c r="J26" s="35" t="s">
        <v>8</v>
      </c>
      <c r="K26" s="27" t="s">
        <v>8</v>
      </c>
      <c r="L26" s="26">
        <v>43100</v>
      </c>
      <c r="M26" s="94">
        <v>6879600</v>
      </c>
      <c r="N26" s="93"/>
      <c r="O26" s="94">
        <v>0</v>
      </c>
      <c r="P26" s="22">
        <f>M26</f>
        <v>6879600</v>
      </c>
      <c r="Q26" s="22">
        <f>M26-P26</f>
        <v>0</v>
      </c>
      <c r="R26" s="22"/>
      <c r="S26" s="16">
        <v>42800</v>
      </c>
      <c r="T26" s="16"/>
      <c r="U26" s="21">
        <v>42885</v>
      </c>
      <c r="V26" s="20"/>
      <c r="W26" s="19"/>
      <c r="X26" s="18" t="s">
        <v>7</v>
      </c>
      <c r="Y26" s="17">
        <v>42863</v>
      </c>
      <c r="Z26" s="16" t="s">
        <v>447</v>
      </c>
      <c r="AA26" s="15"/>
      <c r="AB26" s="15" t="s">
        <v>446</v>
      </c>
      <c r="AC26" s="15"/>
      <c r="AD26" s="15"/>
      <c r="AE26" s="15"/>
      <c r="AF26" s="15" t="s">
        <v>4</v>
      </c>
      <c r="AG26" s="15"/>
      <c r="AH26" s="14" t="s">
        <v>108</v>
      </c>
      <c r="AI26" s="8" t="s">
        <v>1096</v>
      </c>
      <c r="AJ26" s="14" t="s">
        <v>1042</v>
      </c>
      <c r="AK26" s="12">
        <v>75</v>
      </c>
      <c r="AL26" s="58">
        <v>4815720</v>
      </c>
      <c r="AM26" s="10" t="s">
        <v>1095</v>
      </c>
      <c r="AN26" s="34"/>
      <c r="AO26" s="8"/>
    </row>
    <row r="27" spans="1:41" s="7" customFormat="1" ht="78.75" x14ac:dyDescent="0.2">
      <c r="A27" s="32" t="s">
        <v>1094</v>
      </c>
      <c r="B27" s="13">
        <v>2017</v>
      </c>
      <c r="C27" s="27" t="s">
        <v>276</v>
      </c>
      <c r="D27" s="27" t="s">
        <v>1093</v>
      </c>
      <c r="E27" s="33" t="s">
        <v>570</v>
      </c>
      <c r="F27" s="32" t="s">
        <v>23</v>
      </c>
      <c r="G27" s="31" t="s">
        <v>1092</v>
      </c>
      <c r="H27" s="30">
        <v>10932128</v>
      </c>
      <c r="I27" s="29" t="s">
        <v>1091</v>
      </c>
      <c r="J27" s="35" t="s">
        <v>74</v>
      </c>
      <c r="K27" s="27" t="s">
        <v>73</v>
      </c>
      <c r="L27" s="26"/>
      <c r="M27" s="94">
        <v>85814820</v>
      </c>
      <c r="N27" s="93"/>
      <c r="O27" s="94">
        <v>0</v>
      </c>
      <c r="P27" s="85">
        <f>M27</f>
        <v>85814820</v>
      </c>
      <c r="Q27" s="22">
        <f>M27-P27</f>
        <v>0</v>
      </c>
      <c r="R27" s="22"/>
      <c r="S27" s="16">
        <v>42801</v>
      </c>
      <c r="T27" s="16"/>
      <c r="U27" s="21">
        <v>42893</v>
      </c>
      <c r="V27" s="20"/>
      <c r="W27" s="19">
        <v>42919</v>
      </c>
      <c r="X27" s="18" t="s">
        <v>7</v>
      </c>
      <c r="Y27" s="17">
        <v>42996</v>
      </c>
      <c r="Z27" s="16" t="s">
        <v>447</v>
      </c>
      <c r="AA27" s="15"/>
      <c r="AB27" s="15" t="s">
        <v>632</v>
      </c>
      <c r="AC27" s="15"/>
      <c r="AD27" s="15"/>
      <c r="AE27" s="15"/>
      <c r="AF27" s="15" t="s">
        <v>4</v>
      </c>
      <c r="AG27" s="15"/>
      <c r="AH27" s="8" t="s">
        <v>37</v>
      </c>
      <c r="AI27" s="8" t="s">
        <v>1090</v>
      </c>
      <c r="AJ27" s="14" t="s">
        <v>1042</v>
      </c>
      <c r="AK27" s="12">
        <v>75</v>
      </c>
      <c r="AL27" s="58">
        <v>81524079</v>
      </c>
      <c r="AM27" s="10"/>
      <c r="AN27" s="34"/>
      <c r="AO27" s="8"/>
    </row>
    <row r="28" spans="1:41" s="7" customFormat="1" ht="56.25" x14ac:dyDescent="0.2">
      <c r="A28" s="32" t="s">
        <v>1089</v>
      </c>
      <c r="B28" s="13">
        <v>2017</v>
      </c>
      <c r="C28" s="27" t="s">
        <v>15</v>
      </c>
      <c r="D28" s="27" t="s">
        <v>1088</v>
      </c>
      <c r="E28" s="33" t="s">
        <v>425</v>
      </c>
      <c r="F28" s="32" t="s">
        <v>23</v>
      </c>
      <c r="G28" s="31" t="s">
        <v>1087</v>
      </c>
      <c r="H28" s="30" t="s">
        <v>1086</v>
      </c>
      <c r="I28" s="29" t="s">
        <v>1085</v>
      </c>
      <c r="J28" s="35" t="s">
        <v>8</v>
      </c>
      <c r="K28" s="27" t="s">
        <v>8</v>
      </c>
      <c r="L28" s="26">
        <v>43100</v>
      </c>
      <c r="M28" s="94">
        <v>55000000</v>
      </c>
      <c r="N28" s="93"/>
      <c r="O28" s="94">
        <v>0</v>
      </c>
      <c r="P28" s="22">
        <f>M28</f>
        <v>55000000</v>
      </c>
      <c r="Q28" s="22">
        <f>M28-P28</f>
        <v>0</v>
      </c>
      <c r="R28" s="22"/>
      <c r="S28" s="16">
        <v>42803</v>
      </c>
      <c r="T28" s="16"/>
      <c r="U28" s="21">
        <v>42853</v>
      </c>
      <c r="V28" s="20"/>
      <c r="W28" s="19"/>
      <c r="X28" s="18" t="s">
        <v>7</v>
      </c>
      <c r="Y28" s="17">
        <v>42899</v>
      </c>
      <c r="Z28" s="16" t="s">
        <v>447</v>
      </c>
      <c r="AA28" s="15"/>
      <c r="AB28" s="15" t="s">
        <v>446</v>
      </c>
      <c r="AC28" s="15"/>
      <c r="AD28" s="15"/>
      <c r="AE28" s="15"/>
      <c r="AF28" s="15" t="s">
        <v>4</v>
      </c>
      <c r="AG28" s="15"/>
      <c r="AH28" s="14" t="s">
        <v>108</v>
      </c>
      <c r="AI28" s="8" t="s">
        <v>1084</v>
      </c>
      <c r="AJ28" s="14" t="s">
        <v>525</v>
      </c>
      <c r="AK28" s="12">
        <v>70</v>
      </c>
      <c r="AL28" s="58">
        <v>41250000</v>
      </c>
      <c r="AM28" s="10" t="s">
        <v>1083</v>
      </c>
      <c r="AN28" s="34"/>
      <c r="AO28" s="8"/>
    </row>
    <row r="29" spans="1:41" ht="120" x14ac:dyDescent="0.25">
      <c r="A29" s="32" t="s">
        <v>1082</v>
      </c>
      <c r="B29" s="13">
        <v>2017</v>
      </c>
      <c r="C29" s="100" t="s">
        <v>15</v>
      </c>
      <c r="D29" s="100" t="s">
        <v>1081</v>
      </c>
      <c r="E29" s="101" t="s">
        <v>30</v>
      </c>
      <c r="F29" s="100" t="s">
        <v>88</v>
      </c>
      <c r="G29" s="100" t="s">
        <v>1046</v>
      </c>
      <c r="H29" s="113">
        <v>1013619814</v>
      </c>
      <c r="I29" s="104" t="s">
        <v>1080</v>
      </c>
      <c r="J29" s="104" t="s">
        <v>8</v>
      </c>
      <c r="K29" s="100" t="s">
        <v>8</v>
      </c>
      <c r="L29" s="124">
        <v>43100</v>
      </c>
      <c r="M29" s="108">
        <v>11424000</v>
      </c>
      <c r="N29" s="111"/>
      <c r="O29" s="108">
        <v>0</v>
      </c>
      <c r="P29" s="108">
        <f>383180+347480</f>
        <v>730660</v>
      </c>
      <c r="Q29" s="108">
        <v>6706840</v>
      </c>
      <c r="R29" s="108">
        <v>4333980</v>
      </c>
      <c r="S29" s="107">
        <v>42809</v>
      </c>
      <c r="T29" s="107"/>
      <c r="U29" s="106">
        <v>43084</v>
      </c>
      <c r="V29" s="106"/>
      <c r="W29" s="106">
        <v>43084</v>
      </c>
      <c r="X29" s="107" t="s">
        <v>7</v>
      </c>
      <c r="Y29" s="123">
        <v>44259</v>
      </c>
      <c r="Z29" s="16" t="s">
        <v>447</v>
      </c>
      <c r="AA29" s="107" t="s">
        <v>1068</v>
      </c>
      <c r="AB29" s="107" t="s">
        <v>446</v>
      </c>
      <c r="AC29" s="107"/>
      <c r="AD29" s="107"/>
      <c r="AE29" s="107"/>
      <c r="AF29" s="107" t="s">
        <v>4</v>
      </c>
      <c r="AG29" s="106"/>
      <c r="AH29" s="100" t="s">
        <v>108</v>
      </c>
      <c r="AI29" s="104" t="s">
        <v>1079</v>
      </c>
      <c r="AJ29" s="100" t="s">
        <v>1042</v>
      </c>
      <c r="AK29" s="103">
        <v>0.75</v>
      </c>
      <c r="AL29" s="102">
        <v>9710400</v>
      </c>
      <c r="AM29" s="101" t="s">
        <v>1078</v>
      </c>
      <c r="AN29" s="100"/>
      <c r="AO29" s="100"/>
    </row>
    <row r="30" spans="1:41" s="7" customFormat="1" ht="45" x14ac:dyDescent="0.2">
      <c r="A30" s="32" t="s">
        <v>1077</v>
      </c>
      <c r="B30" s="13">
        <v>2017</v>
      </c>
      <c r="C30" s="27" t="s">
        <v>15</v>
      </c>
      <c r="D30" s="27" t="s">
        <v>1076</v>
      </c>
      <c r="E30" s="33" t="s">
        <v>30</v>
      </c>
      <c r="F30" s="32" t="s">
        <v>23</v>
      </c>
      <c r="G30" s="31" t="s">
        <v>1046</v>
      </c>
      <c r="H30" s="30">
        <v>1013619814</v>
      </c>
      <c r="I30" s="29" t="s">
        <v>1075</v>
      </c>
      <c r="J30" s="35" t="s">
        <v>8</v>
      </c>
      <c r="K30" s="27" t="s">
        <v>8</v>
      </c>
      <c r="L30" s="26">
        <v>43100</v>
      </c>
      <c r="M30" s="94">
        <v>15000000</v>
      </c>
      <c r="N30" s="93"/>
      <c r="O30" s="86"/>
      <c r="P30" s="22">
        <v>0</v>
      </c>
      <c r="Q30" s="22">
        <f>M30-P30</f>
        <v>15000000</v>
      </c>
      <c r="R30" s="22"/>
      <c r="S30" s="16">
        <v>42809</v>
      </c>
      <c r="T30" s="16"/>
      <c r="U30" s="21">
        <v>43084</v>
      </c>
      <c r="V30" s="20"/>
      <c r="W30" s="19">
        <v>43084</v>
      </c>
      <c r="X30" s="18" t="s">
        <v>7</v>
      </c>
      <c r="Y30" s="17">
        <v>43054</v>
      </c>
      <c r="Z30" s="16"/>
      <c r="AA30" s="92" t="s">
        <v>1074</v>
      </c>
      <c r="AB30" s="15" t="s">
        <v>446</v>
      </c>
      <c r="AC30" s="15"/>
      <c r="AD30" s="15"/>
      <c r="AE30" s="15"/>
      <c r="AF30" s="15" t="s">
        <v>4</v>
      </c>
      <c r="AG30" s="15"/>
      <c r="AH30" s="14" t="s">
        <v>108</v>
      </c>
      <c r="AI30" s="8" t="s">
        <v>1073</v>
      </c>
      <c r="AJ30" s="14" t="s">
        <v>1042</v>
      </c>
      <c r="AK30" s="12">
        <v>75</v>
      </c>
      <c r="AL30" s="58">
        <v>12750000</v>
      </c>
      <c r="AM30" s="10" t="s">
        <v>1072</v>
      </c>
      <c r="AN30" s="34"/>
      <c r="AO30" s="8"/>
    </row>
    <row r="31" spans="1:41" ht="60" x14ac:dyDescent="0.25">
      <c r="A31" s="32" t="s">
        <v>1071</v>
      </c>
      <c r="B31" s="13">
        <v>2017</v>
      </c>
      <c r="C31" s="100" t="s">
        <v>15</v>
      </c>
      <c r="D31" s="100" t="s">
        <v>1070</v>
      </c>
      <c r="E31" s="101" t="s">
        <v>30</v>
      </c>
      <c r="F31" s="100" t="s">
        <v>88</v>
      </c>
      <c r="G31" s="100" t="s">
        <v>1046</v>
      </c>
      <c r="H31" s="113">
        <v>1013619814</v>
      </c>
      <c r="I31" s="104" t="s">
        <v>1069</v>
      </c>
      <c r="J31" s="104" t="s">
        <v>8</v>
      </c>
      <c r="K31" s="100" t="s">
        <v>8</v>
      </c>
      <c r="L31" s="124">
        <v>43100</v>
      </c>
      <c r="M31" s="108">
        <v>17453333</v>
      </c>
      <c r="N31" s="111"/>
      <c r="O31" s="100"/>
      <c r="P31" s="108">
        <f>71400+71400</f>
        <v>142800</v>
      </c>
      <c r="Q31" s="108">
        <v>1142400</v>
      </c>
      <c r="R31" s="108">
        <v>15739733</v>
      </c>
      <c r="S31" s="107">
        <v>42809</v>
      </c>
      <c r="T31" s="107"/>
      <c r="U31" s="106">
        <v>43084</v>
      </c>
      <c r="V31" s="106"/>
      <c r="W31" s="106">
        <v>43084</v>
      </c>
      <c r="X31" s="18" t="s">
        <v>7</v>
      </c>
      <c r="Y31" s="123">
        <v>44259</v>
      </c>
      <c r="Z31" s="16" t="s">
        <v>447</v>
      </c>
      <c r="AA31" s="107" t="s">
        <v>1068</v>
      </c>
      <c r="AB31" s="107" t="s">
        <v>446</v>
      </c>
      <c r="AC31" s="107"/>
      <c r="AD31" s="107"/>
      <c r="AE31" s="107"/>
      <c r="AF31" s="107" t="s">
        <v>4</v>
      </c>
      <c r="AG31" s="106"/>
      <c r="AH31" s="100" t="s">
        <v>108</v>
      </c>
      <c r="AI31" s="104" t="s">
        <v>1067</v>
      </c>
      <c r="AJ31" s="100" t="s">
        <v>1042</v>
      </c>
      <c r="AK31" s="103">
        <v>0.75</v>
      </c>
      <c r="AL31" s="102">
        <v>13089999.75</v>
      </c>
      <c r="AM31" s="101" t="s">
        <v>1066</v>
      </c>
      <c r="AN31" s="100"/>
      <c r="AO31" s="100"/>
    </row>
    <row r="32" spans="1:41" s="7" customFormat="1" ht="45" x14ac:dyDescent="0.2">
      <c r="A32" s="32" t="s">
        <v>1065</v>
      </c>
      <c r="B32" s="13">
        <v>2017</v>
      </c>
      <c r="C32" s="27" t="s">
        <v>15</v>
      </c>
      <c r="D32" s="27" t="s">
        <v>1064</v>
      </c>
      <c r="E32" s="33" t="s">
        <v>24</v>
      </c>
      <c r="F32" s="32" t="s">
        <v>23</v>
      </c>
      <c r="G32" s="31" t="s">
        <v>1063</v>
      </c>
      <c r="H32" s="30" t="s">
        <v>1062</v>
      </c>
      <c r="I32" s="29" t="s">
        <v>1061</v>
      </c>
      <c r="J32" s="35" t="s">
        <v>8</v>
      </c>
      <c r="K32" s="27" t="s">
        <v>8</v>
      </c>
      <c r="L32" s="26">
        <v>43100</v>
      </c>
      <c r="M32" s="94">
        <v>40833525</v>
      </c>
      <c r="N32" s="93"/>
      <c r="O32" s="94">
        <v>0</v>
      </c>
      <c r="P32" s="85">
        <f>M32</f>
        <v>40833525</v>
      </c>
      <c r="Q32" s="22">
        <f>M32-P32</f>
        <v>0</v>
      </c>
      <c r="R32" s="22">
        <v>4</v>
      </c>
      <c r="S32" s="16">
        <v>42811</v>
      </c>
      <c r="T32" s="16"/>
      <c r="U32" s="21">
        <v>42825</v>
      </c>
      <c r="V32" s="20"/>
      <c r="W32" s="19"/>
      <c r="X32" s="18" t="s">
        <v>7</v>
      </c>
      <c r="Y32" s="17">
        <v>42863</v>
      </c>
      <c r="Z32" s="16" t="s">
        <v>447</v>
      </c>
      <c r="AA32" s="42" t="s">
        <v>1060</v>
      </c>
      <c r="AB32" s="15" t="s">
        <v>446</v>
      </c>
      <c r="AC32" s="15"/>
      <c r="AD32" s="15"/>
      <c r="AE32" s="15"/>
      <c r="AF32" s="15" t="s">
        <v>4</v>
      </c>
      <c r="AG32" s="15"/>
      <c r="AH32" s="8" t="s">
        <v>316</v>
      </c>
      <c r="AI32" s="8" t="s">
        <v>1059</v>
      </c>
      <c r="AJ32" s="14" t="s">
        <v>1042</v>
      </c>
      <c r="AK32" s="12">
        <v>75</v>
      </c>
      <c r="AL32" s="58">
        <v>147543400</v>
      </c>
      <c r="AM32" s="10" t="s">
        <v>1058</v>
      </c>
      <c r="AN32" s="34"/>
      <c r="AO32" s="8"/>
    </row>
    <row r="33" spans="1:41" s="7" customFormat="1" ht="33.75" x14ac:dyDescent="0.2">
      <c r="A33" s="32" t="s">
        <v>1057</v>
      </c>
      <c r="B33" s="13">
        <v>2017</v>
      </c>
      <c r="C33" s="27" t="s">
        <v>15</v>
      </c>
      <c r="D33" s="27" t="s">
        <v>1056</v>
      </c>
      <c r="E33" s="33" t="s">
        <v>30</v>
      </c>
      <c r="F33" s="32" t="s">
        <v>1055</v>
      </c>
      <c r="G33" s="31" t="s">
        <v>1054</v>
      </c>
      <c r="H33" s="30">
        <v>11223864</v>
      </c>
      <c r="I33" s="29" t="s">
        <v>1053</v>
      </c>
      <c r="J33" s="35" t="s">
        <v>8</v>
      </c>
      <c r="K33" s="27" t="s">
        <v>8</v>
      </c>
      <c r="L33" s="26">
        <v>43100</v>
      </c>
      <c r="M33" s="94">
        <v>30000000</v>
      </c>
      <c r="N33" s="93"/>
      <c r="O33" s="94">
        <v>0</v>
      </c>
      <c r="P33" s="22">
        <v>30000000</v>
      </c>
      <c r="Q33" s="22">
        <f>M33-P33</f>
        <v>0</v>
      </c>
      <c r="R33" s="22">
        <v>30000000</v>
      </c>
      <c r="S33" s="16">
        <v>42811</v>
      </c>
      <c r="T33" s="16"/>
      <c r="U33" s="21">
        <v>43084</v>
      </c>
      <c r="V33" s="20"/>
      <c r="W33" s="19" t="s">
        <v>1052</v>
      </c>
      <c r="X33" s="18" t="s">
        <v>7</v>
      </c>
      <c r="Y33" s="17">
        <v>42943</v>
      </c>
      <c r="Z33" s="16" t="s">
        <v>447</v>
      </c>
      <c r="AA33" s="92" t="s">
        <v>1051</v>
      </c>
      <c r="AB33" s="15" t="s">
        <v>446</v>
      </c>
      <c r="AC33" s="15"/>
      <c r="AD33" s="15"/>
      <c r="AE33" s="15"/>
      <c r="AF33" s="15" t="s">
        <v>4</v>
      </c>
      <c r="AG33" s="15"/>
      <c r="AH33" s="67" t="s">
        <v>288</v>
      </c>
      <c r="AI33" s="8" t="s">
        <v>1050</v>
      </c>
      <c r="AJ33" s="14" t="s">
        <v>1042</v>
      </c>
      <c r="AK33" s="12">
        <v>75</v>
      </c>
      <c r="AL33" s="58">
        <v>11500000</v>
      </c>
      <c r="AM33" s="10" t="s">
        <v>1049</v>
      </c>
      <c r="AN33" s="34"/>
      <c r="AO33" s="8"/>
    </row>
    <row r="34" spans="1:41" s="7" customFormat="1" ht="45" x14ac:dyDescent="0.2">
      <c r="A34" s="32" t="s">
        <v>1048</v>
      </c>
      <c r="B34" s="13">
        <v>2017</v>
      </c>
      <c r="C34" s="27" t="s">
        <v>15</v>
      </c>
      <c r="D34" s="27" t="s">
        <v>1047</v>
      </c>
      <c r="E34" s="33" t="s">
        <v>30</v>
      </c>
      <c r="F34" s="31" t="s">
        <v>88</v>
      </c>
      <c r="G34" s="31" t="s">
        <v>1046</v>
      </c>
      <c r="H34" s="30">
        <v>1013619814</v>
      </c>
      <c r="I34" s="29" t="s">
        <v>1045</v>
      </c>
      <c r="J34" s="35" t="s">
        <v>8</v>
      </c>
      <c r="K34" s="27" t="s">
        <v>8</v>
      </c>
      <c r="L34" s="26">
        <v>43100</v>
      </c>
      <c r="M34" s="94">
        <v>10275650</v>
      </c>
      <c r="N34" s="93"/>
      <c r="O34" s="94">
        <v>0</v>
      </c>
      <c r="P34" s="22">
        <v>0</v>
      </c>
      <c r="Q34" s="22">
        <f>M34-P34</f>
        <v>10275650</v>
      </c>
      <c r="R34" s="22"/>
      <c r="S34" s="16">
        <v>42821</v>
      </c>
      <c r="T34" s="16"/>
      <c r="U34" s="21">
        <v>42965</v>
      </c>
      <c r="V34" s="20"/>
      <c r="W34" s="19"/>
      <c r="X34" s="18" t="s">
        <v>7</v>
      </c>
      <c r="Y34" s="17">
        <v>43041</v>
      </c>
      <c r="Z34" s="16"/>
      <c r="AA34" s="92" t="s">
        <v>1044</v>
      </c>
      <c r="AB34" s="15" t="s">
        <v>5</v>
      </c>
      <c r="AC34" s="15"/>
      <c r="AD34" s="15"/>
      <c r="AE34" s="15"/>
      <c r="AF34" s="15" t="s">
        <v>4</v>
      </c>
      <c r="AG34" s="15"/>
      <c r="AH34" s="14" t="s">
        <v>108</v>
      </c>
      <c r="AI34" s="8" t="s">
        <v>1043</v>
      </c>
      <c r="AJ34" s="14" t="s">
        <v>1042</v>
      </c>
      <c r="AK34" s="12">
        <v>75</v>
      </c>
      <c r="AL34" s="58">
        <v>5651607.5</v>
      </c>
      <c r="AM34" s="10"/>
      <c r="AN34" s="34"/>
      <c r="AO34" s="8"/>
    </row>
    <row r="35" spans="1:41" s="7" customFormat="1" ht="56.25" x14ac:dyDescent="0.2">
      <c r="A35" s="32" t="s">
        <v>1041</v>
      </c>
      <c r="B35" s="13">
        <v>2017</v>
      </c>
      <c r="C35" s="27" t="s">
        <v>32</v>
      </c>
      <c r="D35" s="27" t="s">
        <v>31</v>
      </c>
      <c r="E35" s="33" t="s">
        <v>30</v>
      </c>
      <c r="F35" s="32" t="s">
        <v>23</v>
      </c>
      <c r="G35" s="31" t="s">
        <v>1040</v>
      </c>
      <c r="H35" s="30" t="s">
        <v>1039</v>
      </c>
      <c r="I35" s="29" t="s">
        <v>1038</v>
      </c>
      <c r="J35" s="35" t="s">
        <v>8</v>
      </c>
      <c r="K35" s="27" t="s">
        <v>8</v>
      </c>
      <c r="L35" s="26">
        <v>43100</v>
      </c>
      <c r="M35" s="94">
        <v>243650000</v>
      </c>
      <c r="N35" s="93"/>
      <c r="O35" s="94"/>
      <c r="P35" s="85">
        <v>26460000</v>
      </c>
      <c r="Q35" s="22">
        <v>103305000</v>
      </c>
      <c r="R35" s="22"/>
      <c r="S35" s="16">
        <v>42824</v>
      </c>
      <c r="T35" s="16"/>
      <c r="U35" s="21" t="s">
        <v>1037</v>
      </c>
      <c r="V35" s="20"/>
      <c r="W35" s="19">
        <v>43220</v>
      </c>
      <c r="X35" s="18" t="s">
        <v>7</v>
      </c>
      <c r="Y35" s="17">
        <v>43335</v>
      </c>
      <c r="Z35" s="16" t="s">
        <v>6</v>
      </c>
      <c r="AA35" s="42"/>
      <c r="AB35" s="15" t="s">
        <v>632</v>
      </c>
      <c r="AC35" s="15"/>
      <c r="AD35" s="15"/>
      <c r="AE35" s="15"/>
      <c r="AF35" s="15" t="s">
        <v>498</v>
      </c>
      <c r="AG35" s="15"/>
      <c r="AH35" s="8" t="s">
        <v>498</v>
      </c>
      <c r="AI35" s="8" t="s">
        <v>555</v>
      </c>
      <c r="AJ35" s="8" t="s">
        <v>555</v>
      </c>
      <c r="AK35" s="12" t="s">
        <v>555</v>
      </c>
      <c r="AL35" s="8" t="s">
        <v>555</v>
      </c>
      <c r="AM35" s="10" t="s">
        <v>1036</v>
      </c>
      <c r="AN35" s="34"/>
      <c r="AO35" s="8" t="s">
        <v>1035</v>
      </c>
    </row>
    <row r="36" spans="1:41" s="7" customFormat="1" ht="67.5" x14ac:dyDescent="0.2">
      <c r="A36" s="32" t="s">
        <v>1034</v>
      </c>
      <c r="B36" s="13">
        <v>2017</v>
      </c>
      <c r="C36" s="27" t="s">
        <v>32</v>
      </c>
      <c r="D36" s="27" t="s">
        <v>31</v>
      </c>
      <c r="E36" s="33" t="s">
        <v>30</v>
      </c>
      <c r="F36" s="32" t="s">
        <v>23</v>
      </c>
      <c r="G36" s="31" t="s">
        <v>29</v>
      </c>
      <c r="H36" s="30" t="s">
        <v>28</v>
      </c>
      <c r="I36" s="29" t="s">
        <v>27</v>
      </c>
      <c r="J36" s="35" t="s">
        <v>8</v>
      </c>
      <c r="K36" s="27" t="s">
        <v>8</v>
      </c>
      <c r="L36" s="26">
        <v>43100</v>
      </c>
      <c r="M36" s="94">
        <v>359000000</v>
      </c>
      <c r="N36" s="93"/>
      <c r="O36" s="94"/>
      <c r="P36" s="85">
        <v>16847498</v>
      </c>
      <c r="Q36" s="22">
        <v>317177569</v>
      </c>
      <c r="R36" s="22"/>
      <c r="S36" s="16">
        <v>42824</v>
      </c>
      <c r="T36" s="16"/>
      <c r="U36" s="21">
        <v>43099</v>
      </c>
      <c r="V36" s="20"/>
      <c r="W36" s="19"/>
      <c r="X36" s="18" t="s">
        <v>7</v>
      </c>
      <c r="Y36" s="17">
        <v>43201</v>
      </c>
      <c r="Z36" s="16" t="s">
        <v>6</v>
      </c>
      <c r="AA36" s="15" t="s">
        <v>1033</v>
      </c>
      <c r="AB36" s="15" t="s">
        <v>632</v>
      </c>
      <c r="AC36" s="15"/>
      <c r="AD36" s="15"/>
      <c r="AE36" s="15"/>
      <c r="AF36" s="15" t="s">
        <v>498</v>
      </c>
      <c r="AG36" s="15"/>
      <c r="AH36" s="8" t="s">
        <v>498</v>
      </c>
      <c r="AI36" s="8" t="s">
        <v>555</v>
      </c>
      <c r="AJ36" s="8" t="s">
        <v>555</v>
      </c>
      <c r="AK36" s="12" t="s">
        <v>555</v>
      </c>
      <c r="AL36" s="8" t="s">
        <v>555</v>
      </c>
      <c r="AM36" s="10" t="s">
        <v>1032</v>
      </c>
      <c r="AN36" s="34"/>
      <c r="AO36" s="8"/>
    </row>
    <row r="37" spans="1:41" s="7" customFormat="1" ht="45" x14ac:dyDescent="0.2">
      <c r="A37" s="32" t="s">
        <v>1031</v>
      </c>
      <c r="B37" s="13">
        <v>2017</v>
      </c>
      <c r="C37" s="27" t="s">
        <v>103</v>
      </c>
      <c r="D37" s="27" t="s">
        <v>1030</v>
      </c>
      <c r="E37" s="33" t="s">
        <v>30</v>
      </c>
      <c r="F37" s="31" t="s">
        <v>88</v>
      </c>
      <c r="G37" s="31" t="s">
        <v>761</v>
      </c>
      <c r="H37" s="30" t="s">
        <v>760</v>
      </c>
      <c r="I37" s="29" t="s">
        <v>1029</v>
      </c>
      <c r="J37" s="35" t="s">
        <v>8</v>
      </c>
      <c r="K37" s="27" t="s">
        <v>8</v>
      </c>
      <c r="L37" s="26">
        <v>43100</v>
      </c>
      <c r="M37" s="94">
        <v>343154890</v>
      </c>
      <c r="N37" s="93"/>
      <c r="O37" s="94"/>
      <c r="P37" s="85">
        <f>M37</f>
        <v>343154890</v>
      </c>
      <c r="Q37" s="22">
        <f>M37-P37</f>
        <v>0</v>
      </c>
      <c r="R37" s="22"/>
      <c r="S37" s="16">
        <v>42824</v>
      </c>
      <c r="T37" s="16"/>
      <c r="U37" s="21">
        <v>42875</v>
      </c>
      <c r="V37" s="20"/>
      <c r="W37" s="19"/>
      <c r="X37" s="18" t="s">
        <v>7</v>
      </c>
      <c r="Y37" s="17">
        <v>42947</v>
      </c>
      <c r="Z37" s="16" t="s">
        <v>642</v>
      </c>
      <c r="AA37" s="92"/>
      <c r="AB37" s="15" t="s">
        <v>252</v>
      </c>
      <c r="AC37" s="15"/>
      <c r="AD37" s="15"/>
      <c r="AE37" s="15"/>
      <c r="AF37" s="15" t="s">
        <v>4</v>
      </c>
      <c r="AG37" s="15"/>
      <c r="AH37" s="14" t="s">
        <v>108</v>
      </c>
      <c r="AI37" s="8" t="s">
        <v>1028</v>
      </c>
      <c r="AJ37" s="14" t="s">
        <v>480</v>
      </c>
      <c r="AK37" s="12">
        <v>70</v>
      </c>
      <c r="AL37" s="58">
        <v>394628123.5</v>
      </c>
      <c r="AM37" s="10"/>
      <c r="AN37" s="34"/>
      <c r="AO37" s="8"/>
    </row>
    <row r="38" spans="1:41" s="7" customFormat="1" ht="45" x14ac:dyDescent="0.2">
      <c r="A38" s="32" t="s">
        <v>1027</v>
      </c>
      <c r="B38" s="13">
        <v>2017</v>
      </c>
      <c r="C38" s="27" t="s">
        <v>103</v>
      </c>
      <c r="D38" s="27" t="s">
        <v>1020</v>
      </c>
      <c r="E38" s="33" t="s">
        <v>30</v>
      </c>
      <c r="F38" s="32" t="s">
        <v>12</v>
      </c>
      <c r="G38" s="31" t="s">
        <v>1019</v>
      </c>
      <c r="H38" s="30" t="s">
        <v>1018</v>
      </c>
      <c r="I38" s="29" t="s">
        <v>1017</v>
      </c>
      <c r="J38" s="35" t="s">
        <v>8</v>
      </c>
      <c r="K38" s="27" t="s">
        <v>8</v>
      </c>
      <c r="L38" s="26">
        <v>43100</v>
      </c>
      <c r="M38" s="94">
        <v>232334260</v>
      </c>
      <c r="N38" s="93"/>
      <c r="O38" s="94">
        <v>0</v>
      </c>
      <c r="P38" s="85">
        <v>345677971</v>
      </c>
      <c r="Q38" s="22">
        <v>2776573</v>
      </c>
      <c r="R38" s="22">
        <v>2776573</v>
      </c>
      <c r="S38" s="16">
        <v>42829</v>
      </c>
      <c r="T38" s="16"/>
      <c r="U38" s="21" t="s">
        <v>1026</v>
      </c>
      <c r="V38" s="20"/>
      <c r="W38" s="19">
        <v>43189</v>
      </c>
      <c r="X38" s="18" t="s">
        <v>7</v>
      </c>
      <c r="Y38" s="17">
        <v>43257</v>
      </c>
      <c r="Z38" s="16"/>
      <c r="AA38" s="42" t="s">
        <v>1022</v>
      </c>
      <c r="AB38" s="15" t="s">
        <v>252</v>
      </c>
      <c r="AC38" s="33" t="s">
        <v>1016</v>
      </c>
      <c r="AD38" s="15"/>
      <c r="AE38" s="15"/>
      <c r="AF38" s="15" t="s">
        <v>4</v>
      </c>
      <c r="AG38" s="15"/>
      <c r="AH38" s="67" t="s">
        <v>288</v>
      </c>
      <c r="AI38" s="8">
        <v>70560041</v>
      </c>
      <c r="AJ38" s="14" t="s">
        <v>603</v>
      </c>
      <c r="AK38" s="12">
        <v>70</v>
      </c>
      <c r="AL38" s="58">
        <v>197484121</v>
      </c>
      <c r="AM38" s="10"/>
      <c r="AN38" s="89" t="s">
        <v>1025</v>
      </c>
      <c r="AO38" s="8"/>
    </row>
    <row r="39" spans="1:41" s="36" customFormat="1" ht="45" x14ac:dyDescent="0.2">
      <c r="A39" s="49" t="s">
        <v>1024</v>
      </c>
      <c r="B39" s="35">
        <v>2017</v>
      </c>
      <c r="C39" s="27" t="s">
        <v>103</v>
      </c>
      <c r="D39" s="27" t="s">
        <v>1020</v>
      </c>
      <c r="E39" s="48" t="s">
        <v>30</v>
      </c>
      <c r="F39" s="47" t="s">
        <v>12</v>
      </c>
      <c r="G39" s="46" t="s">
        <v>1019</v>
      </c>
      <c r="H39" s="30" t="s">
        <v>1018</v>
      </c>
      <c r="I39" s="45" t="s">
        <v>1017</v>
      </c>
      <c r="J39" s="35" t="s">
        <v>8</v>
      </c>
      <c r="K39" s="27" t="s">
        <v>8</v>
      </c>
      <c r="L39" s="26">
        <v>43100</v>
      </c>
      <c r="M39" s="94"/>
      <c r="N39" s="93"/>
      <c r="O39" s="94">
        <v>41920284</v>
      </c>
      <c r="P39" s="85">
        <v>0</v>
      </c>
      <c r="Q39" s="22"/>
      <c r="R39" s="22"/>
      <c r="S39" s="16">
        <v>43074</v>
      </c>
      <c r="T39" s="16"/>
      <c r="U39" s="21">
        <v>43170</v>
      </c>
      <c r="V39" s="20"/>
      <c r="W39" s="19">
        <v>43189</v>
      </c>
      <c r="X39" s="18" t="s">
        <v>7</v>
      </c>
      <c r="Y39" s="17">
        <v>43257</v>
      </c>
      <c r="Z39" s="16"/>
      <c r="AA39" s="74" t="s">
        <v>1022</v>
      </c>
      <c r="AB39" s="16" t="s">
        <v>252</v>
      </c>
      <c r="AC39" s="33" t="s">
        <v>1016</v>
      </c>
      <c r="AD39" s="16"/>
      <c r="AE39" s="16"/>
      <c r="AF39" s="16" t="s">
        <v>4</v>
      </c>
      <c r="AG39" s="16"/>
      <c r="AH39" s="68" t="s">
        <v>288</v>
      </c>
      <c r="AI39" s="37">
        <v>70560041</v>
      </c>
      <c r="AJ39" s="27" t="s">
        <v>603</v>
      </c>
      <c r="AK39" s="65">
        <v>70</v>
      </c>
      <c r="AL39" s="22">
        <v>197484121</v>
      </c>
      <c r="AM39" s="39"/>
      <c r="AN39" s="122"/>
      <c r="AO39" s="37"/>
    </row>
    <row r="40" spans="1:41" s="36" customFormat="1" ht="45" x14ac:dyDescent="0.2">
      <c r="A40" s="49" t="s">
        <v>1023</v>
      </c>
      <c r="B40" s="35">
        <v>2017</v>
      </c>
      <c r="C40" s="27" t="s">
        <v>103</v>
      </c>
      <c r="D40" s="27" t="s">
        <v>1020</v>
      </c>
      <c r="E40" s="48" t="s">
        <v>30</v>
      </c>
      <c r="F40" s="47" t="s">
        <v>12</v>
      </c>
      <c r="G40" s="46" t="s">
        <v>1019</v>
      </c>
      <c r="H40" s="30" t="s">
        <v>1018</v>
      </c>
      <c r="I40" s="45" t="s">
        <v>1017</v>
      </c>
      <c r="J40" s="35" t="s">
        <v>8</v>
      </c>
      <c r="K40" s="27" t="s">
        <v>8</v>
      </c>
      <c r="L40" s="26">
        <v>43100</v>
      </c>
      <c r="M40" s="94"/>
      <c r="N40" s="93"/>
      <c r="O40" s="94">
        <v>70800000</v>
      </c>
      <c r="P40" s="85">
        <v>0</v>
      </c>
      <c r="Q40" s="22"/>
      <c r="R40" s="22"/>
      <c r="S40" s="16">
        <v>43074</v>
      </c>
      <c r="T40" s="16"/>
      <c r="U40" s="21">
        <v>43170</v>
      </c>
      <c r="V40" s="20"/>
      <c r="W40" s="19">
        <v>43189</v>
      </c>
      <c r="X40" s="18" t="s">
        <v>7</v>
      </c>
      <c r="Y40" s="17">
        <v>43257</v>
      </c>
      <c r="Z40" s="16"/>
      <c r="AA40" s="74" t="s">
        <v>1022</v>
      </c>
      <c r="AB40" s="16" t="s">
        <v>252</v>
      </c>
      <c r="AC40" s="33" t="s">
        <v>1016</v>
      </c>
      <c r="AD40" s="16"/>
      <c r="AE40" s="16"/>
      <c r="AF40" s="16" t="s">
        <v>4</v>
      </c>
      <c r="AG40" s="16"/>
      <c r="AH40" s="68" t="s">
        <v>288</v>
      </c>
      <c r="AI40" s="37">
        <v>70560041</v>
      </c>
      <c r="AJ40" s="27" t="s">
        <v>603</v>
      </c>
      <c r="AK40" s="65">
        <v>70</v>
      </c>
      <c r="AL40" s="22">
        <v>197484121</v>
      </c>
      <c r="AM40" s="39"/>
      <c r="AN40" s="122"/>
      <c r="AO40" s="37"/>
    </row>
    <row r="41" spans="1:41" s="36" customFormat="1" ht="33.75" x14ac:dyDescent="0.2">
      <c r="A41" s="49" t="s">
        <v>1021</v>
      </c>
      <c r="B41" s="35">
        <v>2017</v>
      </c>
      <c r="C41" s="27"/>
      <c r="D41" s="27" t="s">
        <v>1020</v>
      </c>
      <c r="E41" s="48" t="s">
        <v>30</v>
      </c>
      <c r="F41" s="47" t="s">
        <v>12</v>
      </c>
      <c r="G41" s="46" t="s">
        <v>1019</v>
      </c>
      <c r="H41" s="30" t="s">
        <v>1018</v>
      </c>
      <c r="I41" s="45" t="s">
        <v>1017</v>
      </c>
      <c r="J41" s="35"/>
      <c r="K41" s="27"/>
      <c r="L41" s="26"/>
      <c r="M41" s="94"/>
      <c r="N41" s="93"/>
      <c r="O41" s="94">
        <v>3400000</v>
      </c>
      <c r="P41" s="85"/>
      <c r="Q41" s="22"/>
      <c r="R41" s="22"/>
      <c r="S41" s="16"/>
      <c r="T41" s="16"/>
      <c r="U41" s="21"/>
      <c r="V41" s="20"/>
      <c r="W41" s="19">
        <v>43189</v>
      </c>
      <c r="X41" s="18" t="s">
        <v>7</v>
      </c>
      <c r="Y41" s="17">
        <v>43257</v>
      </c>
      <c r="Z41" s="16"/>
      <c r="AA41" s="74"/>
      <c r="AB41" s="16"/>
      <c r="AC41" s="33" t="s">
        <v>1016</v>
      </c>
      <c r="AD41" s="16"/>
      <c r="AE41" s="16"/>
      <c r="AF41" s="16"/>
      <c r="AG41" s="16"/>
      <c r="AH41" s="68"/>
      <c r="AI41" s="37"/>
      <c r="AJ41" s="27"/>
      <c r="AK41" s="65"/>
      <c r="AL41" s="22"/>
      <c r="AM41" s="39"/>
      <c r="AN41" s="122"/>
      <c r="AO41" s="37"/>
    </row>
    <row r="42" spans="1:41" s="7" customFormat="1" ht="22.5" x14ac:dyDescent="0.2">
      <c r="A42" s="32" t="s">
        <v>1015</v>
      </c>
      <c r="B42" s="13">
        <v>2017</v>
      </c>
      <c r="C42" s="27" t="s">
        <v>15</v>
      </c>
      <c r="D42" s="27" t="s">
        <v>1013</v>
      </c>
      <c r="E42" s="33" t="s">
        <v>30</v>
      </c>
      <c r="F42" s="32" t="s">
        <v>12</v>
      </c>
      <c r="G42" s="31" t="s">
        <v>1012</v>
      </c>
      <c r="H42" s="30" t="s">
        <v>1011</v>
      </c>
      <c r="I42" s="29" t="s">
        <v>1010</v>
      </c>
      <c r="J42" s="35" t="s">
        <v>8</v>
      </c>
      <c r="K42" s="27" t="s">
        <v>8</v>
      </c>
      <c r="L42" s="26">
        <v>43100</v>
      </c>
      <c r="M42" s="94">
        <v>27400000</v>
      </c>
      <c r="N42" s="93"/>
      <c r="O42" s="94"/>
      <c r="P42" s="85">
        <v>0</v>
      </c>
      <c r="Q42" s="22">
        <v>5480000</v>
      </c>
      <c r="R42" s="22"/>
      <c r="S42" s="16">
        <v>42830</v>
      </c>
      <c r="T42" s="16"/>
      <c r="U42" s="21">
        <v>43100</v>
      </c>
      <c r="V42" s="20"/>
      <c r="W42" s="19">
        <v>43220</v>
      </c>
      <c r="X42" s="18" t="s">
        <v>7</v>
      </c>
      <c r="Y42" s="17">
        <v>43297</v>
      </c>
      <c r="Z42" s="16"/>
      <c r="AA42" s="42" t="s">
        <v>1009</v>
      </c>
      <c r="AB42" s="15" t="s">
        <v>5</v>
      </c>
      <c r="AC42" s="15"/>
      <c r="AD42" s="15"/>
      <c r="AE42" s="15"/>
      <c r="AF42" s="15" t="s">
        <v>4</v>
      </c>
      <c r="AG42" s="15"/>
      <c r="AH42" s="14" t="s">
        <v>108</v>
      </c>
      <c r="AI42" s="8" t="s">
        <v>1008</v>
      </c>
      <c r="AJ42" s="14" t="s">
        <v>603</v>
      </c>
      <c r="AK42" s="12">
        <v>70</v>
      </c>
      <c r="AL42" s="58">
        <v>34250000</v>
      </c>
      <c r="AM42" s="10"/>
      <c r="AN42" s="34"/>
      <c r="AO42" s="8"/>
    </row>
    <row r="43" spans="1:41" s="50" customFormat="1" ht="22.5" x14ac:dyDescent="0.25">
      <c r="A43" s="49" t="s">
        <v>1014</v>
      </c>
      <c r="B43" s="35">
        <v>2017</v>
      </c>
      <c r="C43" s="27" t="s">
        <v>15</v>
      </c>
      <c r="D43" s="27" t="s">
        <v>1013</v>
      </c>
      <c r="E43" s="48" t="s">
        <v>30</v>
      </c>
      <c r="F43" s="47" t="s">
        <v>12</v>
      </c>
      <c r="G43" s="46" t="s">
        <v>1012</v>
      </c>
      <c r="H43" s="30" t="s">
        <v>1011</v>
      </c>
      <c r="I43" s="45" t="s">
        <v>1010</v>
      </c>
      <c r="J43" s="35" t="s">
        <v>8</v>
      </c>
      <c r="K43" s="27" t="s">
        <v>8</v>
      </c>
      <c r="L43" s="26">
        <v>43100</v>
      </c>
      <c r="M43" s="94"/>
      <c r="N43" s="93"/>
      <c r="O43" s="94">
        <v>9900000</v>
      </c>
      <c r="P43" s="85">
        <v>0</v>
      </c>
      <c r="Q43" s="22"/>
      <c r="R43" s="22"/>
      <c r="S43" s="16">
        <v>43074</v>
      </c>
      <c r="T43" s="16"/>
      <c r="U43" s="43">
        <v>43220</v>
      </c>
      <c r="V43" s="19"/>
      <c r="W43" s="19">
        <v>43220</v>
      </c>
      <c r="X43" s="31" t="s">
        <v>7</v>
      </c>
      <c r="Y43" s="17"/>
      <c r="Z43" s="16"/>
      <c r="AA43" s="74" t="s">
        <v>1009</v>
      </c>
      <c r="AB43" s="16" t="s">
        <v>5</v>
      </c>
      <c r="AC43" s="16"/>
      <c r="AD43" s="16"/>
      <c r="AE43" s="16"/>
      <c r="AF43" s="16" t="s">
        <v>4</v>
      </c>
      <c r="AG43" s="19"/>
      <c r="AH43" s="27" t="s">
        <v>108</v>
      </c>
      <c r="AI43" s="77" t="s">
        <v>1008</v>
      </c>
      <c r="AJ43" s="27" t="s">
        <v>603</v>
      </c>
      <c r="AK43" s="41">
        <v>70</v>
      </c>
      <c r="AL43" s="40">
        <v>34250000</v>
      </c>
      <c r="AM43" s="39"/>
      <c r="AN43" s="51"/>
      <c r="AO43" s="37"/>
    </row>
    <row r="44" spans="1:41" s="7" customFormat="1" ht="45" x14ac:dyDescent="0.2">
      <c r="A44" s="32" t="s">
        <v>1007</v>
      </c>
      <c r="B44" s="13">
        <v>2017</v>
      </c>
      <c r="C44" s="27" t="s">
        <v>1004</v>
      </c>
      <c r="D44" s="27" t="s">
        <v>1003</v>
      </c>
      <c r="E44" s="33" t="s">
        <v>30</v>
      </c>
      <c r="F44" s="31" t="s">
        <v>88</v>
      </c>
      <c r="G44" s="31" t="s">
        <v>1002</v>
      </c>
      <c r="H44" s="30" t="s">
        <v>1001</v>
      </c>
      <c r="I44" s="29" t="s">
        <v>1000</v>
      </c>
      <c r="J44" s="35" t="s">
        <v>8</v>
      </c>
      <c r="K44" s="27" t="s">
        <v>8</v>
      </c>
      <c r="L44" s="26">
        <v>43100</v>
      </c>
      <c r="M44" s="94">
        <v>19999999</v>
      </c>
      <c r="N44" s="93"/>
      <c r="O44" s="94">
        <v>0</v>
      </c>
      <c r="P44" s="85">
        <f>15953999+4046000</f>
        <v>19999999</v>
      </c>
      <c r="Q44" s="22">
        <f>M44-P44</f>
        <v>0</v>
      </c>
      <c r="R44" s="22"/>
      <c r="S44" s="16">
        <v>42830</v>
      </c>
      <c r="T44" s="16"/>
      <c r="U44" s="21" t="s">
        <v>1006</v>
      </c>
      <c r="V44" s="20"/>
      <c r="W44" s="19"/>
      <c r="X44" s="18" t="s">
        <v>7</v>
      </c>
      <c r="Y44" s="17">
        <v>43136</v>
      </c>
      <c r="Z44" s="16" t="s">
        <v>6</v>
      </c>
      <c r="AA44" s="42"/>
      <c r="AB44" s="15" t="s">
        <v>374</v>
      </c>
      <c r="AC44" s="15"/>
      <c r="AD44" s="15"/>
      <c r="AE44" s="15"/>
      <c r="AF44" s="15" t="s">
        <v>4</v>
      </c>
      <c r="AG44" s="15"/>
      <c r="AH44" s="14" t="s">
        <v>108</v>
      </c>
      <c r="AI44" s="8" t="s">
        <v>999</v>
      </c>
      <c r="AJ44" s="14" t="s">
        <v>603</v>
      </c>
      <c r="AK44" s="12">
        <v>75</v>
      </c>
      <c r="AL44" s="58">
        <v>14999999.25</v>
      </c>
      <c r="AM44" s="10"/>
      <c r="AN44" s="34"/>
      <c r="AO44" s="8"/>
    </row>
    <row r="45" spans="1:41" s="36" customFormat="1" ht="45" x14ac:dyDescent="0.2">
      <c r="A45" s="49" t="s">
        <v>1005</v>
      </c>
      <c r="B45" s="35">
        <v>2017</v>
      </c>
      <c r="C45" s="27" t="s">
        <v>1004</v>
      </c>
      <c r="D45" s="27" t="s">
        <v>1003</v>
      </c>
      <c r="E45" s="48" t="s">
        <v>30</v>
      </c>
      <c r="F45" s="46" t="s">
        <v>88</v>
      </c>
      <c r="G45" s="46" t="s">
        <v>1002</v>
      </c>
      <c r="H45" s="30" t="s">
        <v>1001</v>
      </c>
      <c r="I45" s="45" t="s">
        <v>1000</v>
      </c>
      <c r="J45" s="35" t="s">
        <v>8</v>
      </c>
      <c r="K45" s="27" t="s">
        <v>8</v>
      </c>
      <c r="L45" s="26">
        <v>43100</v>
      </c>
      <c r="M45" s="94"/>
      <c r="N45" s="93"/>
      <c r="O45" s="94">
        <v>9996000</v>
      </c>
      <c r="P45" s="85">
        <v>0</v>
      </c>
      <c r="Q45" s="22">
        <f>O45-P45</f>
        <v>9996000</v>
      </c>
      <c r="R45" s="22"/>
      <c r="S45" s="16">
        <v>42998</v>
      </c>
      <c r="T45" s="16"/>
      <c r="U45" s="21">
        <v>43088</v>
      </c>
      <c r="V45" s="20"/>
      <c r="W45" s="19"/>
      <c r="X45" s="18" t="s">
        <v>7</v>
      </c>
      <c r="Y45" s="17">
        <v>43136</v>
      </c>
      <c r="Z45" s="16"/>
      <c r="AA45" s="74"/>
      <c r="AB45" s="16" t="s">
        <v>374</v>
      </c>
      <c r="AC45" s="16"/>
      <c r="AD45" s="16"/>
      <c r="AE45" s="16"/>
      <c r="AF45" s="16" t="s">
        <v>4</v>
      </c>
      <c r="AG45" s="16"/>
      <c r="AH45" s="27" t="s">
        <v>108</v>
      </c>
      <c r="AI45" s="37" t="s">
        <v>999</v>
      </c>
      <c r="AJ45" s="27" t="s">
        <v>603</v>
      </c>
      <c r="AK45" s="65">
        <v>75</v>
      </c>
      <c r="AL45" s="22">
        <v>14999999.25</v>
      </c>
      <c r="AM45" s="39"/>
      <c r="AN45" s="38"/>
      <c r="AO45" s="37"/>
    </row>
    <row r="46" spans="1:41" s="7" customFormat="1" ht="56.25" x14ac:dyDescent="0.2">
      <c r="A46" s="32" t="s">
        <v>998</v>
      </c>
      <c r="B46" s="13">
        <v>2017</v>
      </c>
      <c r="C46" s="27" t="s">
        <v>276</v>
      </c>
      <c r="D46" s="27" t="s">
        <v>997</v>
      </c>
      <c r="E46" s="33" t="s">
        <v>159</v>
      </c>
      <c r="F46" s="32" t="s">
        <v>158</v>
      </c>
      <c r="G46" s="31" t="s">
        <v>929</v>
      </c>
      <c r="H46" s="30">
        <v>1077426433</v>
      </c>
      <c r="I46" s="29" t="s">
        <v>996</v>
      </c>
      <c r="J46" s="35" t="s">
        <v>932</v>
      </c>
      <c r="K46" s="27" t="s">
        <v>995</v>
      </c>
      <c r="L46" s="20">
        <v>43089</v>
      </c>
      <c r="M46" s="94">
        <v>37410000</v>
      </c>
      <c r="N46" s="93"/>
      <c r="O46" s="94">
        <v>0</v>
      </c>
      <c r="P46" s="85">
        <f>+M46</f>
        <v>37410000</v>
      </c>
      <c r="Q46" s="22">
        <f>M46-P46</f>
        <v>0</v>
      </c>
      <c r="R46" s="22"/>
      <c r="S46" s="16">
        <v>42831</v>
      </c>
      <c r="T46" s="16">
        <v>42898</v>
      </c>
      <c r="U46" s="43">
        <v>43081</v>
      </c>
      <c r="V46" s="19"/>
      <c r="W46" s="19"/>
      <c r="X46" s="18" t="s">
        <v>7</v>
      </c>
      <c r="Y46" s="17"/>
      <c r="Z46" s="16" t="s">
        <v>994</v>
      </c>
      <c r="AA46" s="42"/>
      <c r="AB46" s="15" t="s">
        <v>252</v>
      </c>
      <c r="AC46" s="15" t="s">
        <v>993</v>
      </c>
      <c r="AD46" s="15"/>
      <c r="AE46" s="59">
        <v>1022327</v>
      </c>
      <c r="AF46" s="15" t="s">
        <v>4</v>
      </c>
      <c r="AG46" s="57">
        <v>42835</v>
      </c>
      <c r="AH46" s="14" t="s">
        <v>108</v>
      </c>
      <c r="AI46" s="76" t="s">
        <v>992</v>
      </c>
      <c r="AJ46" s="14" t="s">
        <v>603</v>
      </c>
      <c r="AK46" s="62">
        <v>75</v>
      </c>
      <c r="AL46" s="61">
        <v>28057500</v>
      </c>
      <c r="AM46" s="10" t="s">
        <v>991</v>
      </c>
      <c r="AN46" s="75"/>
      <c r="AO46" s="8" t="s">
        <v>990</v>
      </c>
    </row>
    <row r="47" spans="1:41" s="7" customFormat="1" ht="45" x14ac:dyDescent="0.2">
      <c r="A47" s="32" t="s">
        <v>989</v>
      </c>
      <c r="B47" s="13">
        <v>2017</v>
      </c>
      <c r="C47" s="27" t="s">
        <v>103</v>
      </c>
      <c r="D47" s="27" t="s">
        <v>988</v>
      </c>
      <c r="E47" s="33" t="s">
        <v>30</v>
      </c>
      <c r="F47" s="31" t="s">
        <v>88</v>
      </c>
      <c r="G47" s="31" t="s">
        <v>987</v>
      </c>
      <c r="H47" s="30" t="s">
        <v>986</v>
      </c>
      <c r="I47" s="29" t="s">
        <v>985</v>
      </c>
      <c r="J47" s="35" t="s">
        <v>984</v>
      </c>
      <c r="K47" s="27" t="s">
        <v>983</v>
      </c>
      <c r="L47" s="26">
        <v>43100</v>
      </c>
      <c r="M47" s="94">
        <v>19891628770</v>
      </c>
      <c r="N47" s="93"/>
      <c r="O47" s="94">
        <v>0</v>
      </c>
      <c r="P47" s="85">
        <f>M47-8308145011</f>
        <v>11583483759</v>
      </c>
      <c r="Q47" s="63">
        <v>974240746</v>
      </c>
      <c r="R47" s="22">
        <v>3664231510</v>
      </c>
      <c r="S47" s="16">
        <v>42835</v>
      </c>
      <c r="T47" s="16"/>
      <c r="U47" s="43">
        <v>43084</v>
      </c>
      <c r="V47" s="19"/>
      <c r="W47" s="19">
        <v>43084</v>
      </c>
      <c r="X47" s="18" t="s">
        <v>7</v>
      </c>
      <c r="Y47" s="17">
        <v>43601</v>
      </c>
      <c r="Z47" s="16" t="s">
        <v>982</v>
      </c>
      <c r="AA47" s="42"/>
      <c r="AB47" s="15" t="s">
        <v>374</v>
      </c>
      <c r="AC47" s="15"/>
      <c r="AD47" s="15"/>
      <c r="AE47" s="15"/>
      <c r="AF47" s="15" t="s">
        <v>4</v>
      </c>
      <c r="AG47" s="57"/>
      <c r="AH47" s="14" t="s">
        <v>108</v>
      </c>
      <c r="AI47" s="76" t="s">
        <v>981</v>
      </c>
      <c r="AJ47" s="14" t="s">
        <v>980</v>
      </c>
      <c r="AK47" s="62">
        <v>185</v>
      </c>
      <c r="AL47" s="61">
        <v>20886210208.5</v>
      </c>
      <c r="AM47" s="10" t="s">
        <v>979</v>
      </c>
      <c r="AN47" s="34"/>
      <c r="AO47" s="8"/>
    </row>
    <row r="48" spans="1:41" s="7" customFormat="1" ht="33.75" x14ac:dyDescent="0.2">
      <c r="A48" s="32" t="s">
        <v>978</v>
      </c>
      <c r="B48" s="13">
        <v>2017</v>
      </c>
      <c r="C48" s="27" t="s">
        <v>504</v>
      </c>
      <c r="D48" s="27" t="s">
        <v>504</v>
      </c>
      <c r="E48" s="33" t="s">
        <v>30</v>
      </c>
      <c r="F48" s="32" t="s">
        <v>100</v>
      </c>
      <c r="G48" s="31" t="s">
        <v>972</v>
      </c>
      <c r="H48" s="30" t="s">
        <v>971</v>
      </c>
      <c r="I48" s="29" t="s">
        <v>970</v>
      </c>
      <c r="J48" s="35" t="s">
        <v>8</v>
      </c>
      <c r="K48" s="27" t="s">
        <v>8</v>
      </c>
      <c r="L48" s="26">
        <v>43100</v>
      </c>
      <c r="M48" s="94">
        <v>459311993</v>
      </c>
      <c r="N48" s="93"/>
      <c r="O48" s="94">
        <v>0</v>
      </c>
      <c r="P48" s="85">
        <v>0</v>
      </c>
      <c r="Q48" s="22">
        <v>303480742</v>
      </c>
      <c r="R48" s="22"/>
      <c r="S48" s="16">
        <v>42835</v>
      </c>
      <c r="T48" s="16"/>
      <c r="U48" s="43">
        <v>43100</v>
      </c>
      <c r="V48" s="19"/>
      <c r="W48" s="19">
        <v>43228</v>
      </c>
      <c r="X48" s="18" t="s">
        <v>7</v>
      </c>
      <c r="Y48" s="17">
        <v>43481</v>
      </c>
      <c r="Z48" s="16" t="s">
        <v>977</v>
      </c>
      <c r="AA48" s="13"/>
      <c r="AB48" s="15" t="s">
        <v>252</v>
      </c>
      <c r="AC48" s="15"/>
      <c r="AD48" s="15"/>
      <c r="AE48" s="15"/>
      <c r="AF48" s="15" t="s">
        <v>4</v>
      </c>
      <c r="AG48" s="57"/>
      <c r="AH48" s="67" t="s">
        <v>976</v>
      </c>
      <c r="AI48" s="76">
        <v>41771</v>
      </c>
      <c r="AJ48" s="14" t="s">
        <v>667</v>
      </c>
      <c r="AK48" s="62">
        <v>75</v>
      </c>
      <c r="AL48" s="61">
        <v>459311993</v>
      </c>
      <c r="AM48" s="10" t="s">
        <v>975</v>
      </c>
      <c r="AN48" s="34"/>
      <c r="AO48" s="8"/>
    </row>
    <row r="49" spans="1:41" s="36" customFormat="1" ht="33.75" x14ac:dyDescent="0.2">
      <c r="A49" s="49" t="s">
        <v>974</v>
      </c>
      <c r="B49" s="35">
        <v>2017</v>
      </c>
      <c r="C49" s="27" t="s">
        <v>504</v>
      </c>
      <c r="D49" s="27" t="s">
        <v>504</v>
      </c>
      <c r="E49" s="48" t="s">
        <v>30</v>
      </c>
      <c r="F49" s="47" t="s">
        <v>100</v>
      </c>
      <c r="G49" s="46" t="s">
        <v>972</v>
      </c>
      <c r="H49" s="30" t="s">
        <v>971</v>
      </c>
      <c r="I49" s="45" t="s">
        <v>970</v>
      </c>
      <c r="J49" s="35"/>
      <c r="K49" s="27"/>
      <c r="L49" s="26"/>
      <c r="M49" s="94"/>
      <c r="N49" s="93"/>
      <c r="O49" s="94">
        <v>160000000</v>
      </c>
      <c r="P49" s="85"/>
      <c r="Q49" s="22"/>
      <c r="R49" s="22"/>
      <c r="S49" s="16"/>
      <c r="T49" s="16"/>
      <c r="U49" s="43"/>
      <c r="V49" s="19"/>
      <c r="W49" s="19">
        <v>43228</v>
      </c>
      <c r="X49" s="18" t="s">
        <v>7</v>
      </c>
      <c r="Y49" s="17">
        <v>43481</v>
      </c>
      <c r="Z49" s="16"/>
      <c r="AA49" s="35"/>
      <c r="AB49" s="16"/>
      <c r="AC49" s="16"/>
      <c r="AD49" s="16"/>
      <c r="AE49" s="16"/>
      <c r="AF49" s="16"/>
      <c r="AG49" s="19"/>
      <c r="AH49" s="68"/>
      <c r="AI49" s="77"/>
      <c r="AJ49" s="27"/>
      <c r="AK49" s="41"/>
      <c r="AL49" s="40"/>
      <c r="AM49" s="39"/>
      <c r="AN49" s="38"/>
      <c r="AO49" s="37"/>
    </row>
    <row r="50" spans="1:41" s="36" customFormat="1" ht="33.75" x14ac:dyDescent="0.2">
      <c r="A50" s="49" t="s">
        <v>973</v>
      </c>
      <c r="B50" s="35">
        <v>2017</v>
      </c>
      <c r="C50" s="27" t="s">
        <v>504</v>
      </c>
      <c r="D50" s="27" t="s">
        <v>504</v>
      </c>
      <c r="E50" s="48" t="s">
        <v>30</v>
      </c>
      <c r="F50" s="47" t="s">
        <v>100</v>
      </c>
      <c r="G50" s="46" t="s">
        <v>972</v>
      </c>
      <c r="H50" s="30" t="s">
        <v>971</v>
      </c>
      <c r="I50" s="45" t="s">
        <v>970</v>
      </c>
      <c r="J50" s="35"/>
      <c r="K50" s="27"/>
      <c r="L50" s="26"/>
      <c r="M50" s="94"/>
      <c r="N50" s="93"/>
      <c r="O50" s="94">
        <v>67555556</v>
      </c>
      <c r="P50" s="85"/>
      <c r="Q50" s="22"/>
      <c r="R50" s="22"/>
      <c r="S50" s="16"/>
      <c r="T50" s="16"/>
      <c r="U50" s="43"/>
      <c r="V50" s="19"/>
      <c r="W50" s="19">
        <v>43228</v>
      </c>
      <c r="X50" s="18" t="s">
        <v>7</v>
      </c>
      <c r="Y50" s="17">
        <v>43481</v>
      </c>
      <c r="Z50" s="16"/>
      <c r="AA50" s="35"/>
      <c r="AB50" s="16"/>
      <c r="AC50" s="16"/>
      <c r="AD50" s="16"/>
      <c r="AE50" s="16"/>
      <c r="AF50" s="16"/>
      <c r="AG50" s="19"/>
      <c r="AH50" s="68"/>
      <c r="AI50" s="77"/>
      <c r="AJ50" s="27"/>
      <c r="AK50" s="41"/>
      <c r="AL50" s="40"/>
      <c r="AM50" s="39"/>
      <c r="AN50" s="38"/>
      <c r="AO50" s="37"/>
    </row>
    <row r="51" spans="1:41" s="7" customFormat="1" ht="78.75" x14ac:dyDescent="0.2">
      <c r="A51" s="32" t="s">
        <v>969</v>
      </c>
      <c r="B51" s="13">
        <v>2017</v>
      </c>
      <c r="C51" s="27" t="s">
        <v>15</v>
      </c>
      <c r="D51" s="27" t="s">
        <v>968</v>
      </c>
      <c r="E51" s="33" t="s">
        <v>30</v>
      </c>
      <c r="F51" s="32" t="s">
        <v>23</v>
      </c>
      <c r="G51" s="31" t="s">
        <v>967</v>
      </c>
      <c r="H51" s="30" t="s">
        <v>966</v>
      </c>
      <c r="I51" s="29" t="s">
        <v>965</v>
      </c>
      <c r="J51" s="35" t="s">
        <v>8</v>
      </c>
      <c r="K51" s="27" t="s">
        <v>8</v>
      </c>
      <c r="L51" s="26">
        <v>43100</v>
      </c>
      <c r="M51" s="94">
        <v>9305800</v>
      </c>
      <c r="N51" s="93"/>
      <c r="O51" s="94">
        <v>0</v>
      </c>
      <c r="P51" s="85">
        <v>4962300</v>
      </c>
      <c r="Q51" s="22">
        <f>M51-P51</f>
        <v>4343500</v>
      </c>
      <c r="R51" s="22"/>
      <c r="S51" s="16">
        <v>42836</v>
      </c>
      <c r="T51" s="16"/>
      <c r="U51" s="21">
        <v>43084</v>
      </c>
      <c r="V51" s="20"/>
      <c r="W51" s="19"/>
      <c r="X51" s="18" t="s">
        <v>7</v>
      </c>
      <c r="Y51" s="17">
        <v>43187</v>
      </c>
      <c r="Z51" s="16"/>
      <c r="AA51" s="42"/>
      <c r="AB51" s="15" t="s">
        <v>5</v>
      </c>
      <c r="AC51" s="15"/>
      <c r="AD51" s="15"/>
      <c r="AE51" s="15"/>
      <c r="AF51" s="15" t="s">
        <v>4</v>
      </c>
      <c r="AG51" s="15"/>
      <c r="AH51" s="14" t="s">
        <v>108</v>
      </c>
      <c r="AI51" s="8" t="s">
        <v>964</v>
      </c>
      <c r="AJ51" s="14" t="s">
        <v>667</v>
      </c>
      <c r="AK51" s="12">
        <v>75</v>
      </c>
      <c r="AL51" s="58">
        <v>6048770</v>
      </c>
      <c r="AM51" s="10" t="s">
        <v>963</v>
      </c>
      <c r="AN51" s="34"/>
      <c r="AO51" s="8"/>
    </row>
    <row r="52" spans="1:41" s="7" customFormat="1" ht="45" x14ac:dyDescent="0.2">
      <c r="A52" s="32" t="s">
        <v>962</v>
      </c>
      <c r="B52" s="13">
        <v>2017</v>
      </c>
      <c r="C52" s="27" t="s">
        <v>15</v>
      </c>
      <c r="D52" s="27" t="s">
        <v>960</v>
      </c>
      <c r="E52" s="33" t="s">
        <v>30</v>
      </c>
      <c r="F52" s="31" t="s">
        <v>88</v>
      </c>
      <c r="G52" s="31" t="s">
        <v>959</v>
      </c>
      <c r="H52" s="30" t="s">
        <v>958</v>
      </c>
      <c r="I52" s="29" t="s">
        <v>957</v>
      </c>
      <c r="J52" s="35" t="s">
        <v>8</v>
      </c>
      <c r="K52" s="27" t="s">
        <v>8</v>
      </c>
      <c r="L52" s="26">
        <v>43100</v>
      </c>
      <c r="M52" s="94">
        <v>36300000</v>
      </c>
      <c r="N52" s="93"/>
      <c r="O52" s="94">
        <v>0</v>
      </c>
      <c r="P52" s="85">
        <v>15264988</v>
      </c>
      <c r="Q52" s="22">
        <v>19657216</v>
      </c>
      <c r="R52" s="22">
        <v>1377796</v>
      </c>
      <c r="S52" s="16">
        <v>42836</v>
      </c>
      <c r="T52" s="16"/>
      <c r="U52" s="21">
        <v>43079</v>
      </c>
      <c r="V52" s="20"/>
      <c r="W52" s="19"/>
      <c r="X52" s="18" t="s">
        <v>7</v>
      </c>
      <c r="Y52" s="17">
        <v>43160</v>
      </c>
      <c r="Z52" s="16" t="s">
        <v>6</v>
      </c>
      <c r="AA52" s="42"/>
      <c r="AB52" s="15" t="s">
        <v>5</v>
      </c>
      <c r="AC52" s="15"/>
      <c r="AD52" s="15"/>
      <c r="AE52" s="15"/>
      <c r="AF52" s="15" t="s">
        <v>4</v>
      </c>
      <c r="AG52" s="15"/>
      <c r="AH52" s="8" t="s">
        <v>316</v>
      </c>
      <c r="AI52" s="8" t="s">
        <v>956</v>
      </c>
      <c r="AJ52" s="14" t="s">
        <v>667</v>
      </c>
      <c r="AK52" s="12">
        <v>75</v>
      </c>
      <c r="AL52" s="58">
        <v>23595000</v>
      </c>
      <c r="AM52" s="10" t="s">
        <v>955</v>
      </c>
      <c r="AN52" s="34"/>
      <c r="AO52" s="8" t="s">
        <v>954</v>
      </c>
    </row>
    <row r="53" spans="1:41" s="36" customFormat="1" ht="45" x14ac:dyDescent="0.2">
      <c r="A53" s="49" t="s">
        <v>961</v>
      </c>
      <c r="B53" s="35">
        <v>2017</v>
      </c>
      <c r="C53" s="27" t="s">
        <v>15</v>
      </c>
      <c r="D53" s="27" t="s">
        <v>960</v>
      </c>
      <c r="E53" s="48" t="s">
        <v>30</v>
      </c>
      <c r="F53" s="46" t="s">
        <v>88</v>
      </c>
      <c r="G53" s="46" t="s">
        <v>959</v>
      </c>
      <c r="H53" s="30" t="s">
        <v>958</v>
      </c>
      <c r="I53" s="45" t="s">
        <v>957</v>
      </c>
      <c r="J53" s="35" t="s">
        <v>8</v>
      </c>
      <c r="K53" s="27" t="s">
        <v>8</v>
      </c>
      <c r="L53" s="26">
        <v>43100</v>
      </c>
      <c r="M53" s="94"/>
      <c r="N53" s="93"/>
      <c r="O53" s="94">
        <v>2412988</v>
      </c>
      <c r="P53" s="85">
        <v>0</v>
      </c>
      <c r="Q53" s="22"/>
      <c r="R53" s="22"/>
      <c r="S53" s="16"/>
      <c r="T53" s="16"/>
      <c r="U53" s="21">
        <v>43079</v>
      </c>
      <c r="V53" s="20"/>
      <c r="W53" s="19"/>
      <c r="X53" s="18" t="s">
        <v>7</v>
      </c>
      <c r="Y53" s="17">
        <v>43160</v>
      </c>
      <c r="Z53" s="16"/>
      <c r="AA53" s="74"/>
      <c r="AB53" s="16" t="s">
        <v>5</v>
      </c>
      <c r="AC53" s="16"/>
      <c r="AD53" s="16"/>
      <c r="AE53" s="16"/>
      <c r="AF53" s="16" t="s">
        <v>4</v>
      </c>
      <c r="AG53" s="16"/>
      <c r="AH53" s="37" t="s">
        <v>316</v>
      </c>
      <c r="AI53" s="37" t="s">
        <v>956</v>
      </c>
      <c r="AJ53" s="27" t="s">
        <v>667</v>
      </c>
      <c r="AK53" s="65">
        <v>75</v>
      </c>
      <c r="AL53" s="22">
        <v>23595000</v>
      </c>
      <c r="AM53" s="39" t="s">
        <v>955</v>
      </c>
      <c r="AN53" s="38"/>
      <c r="AO53" s="37" t="s">
        <v>954</v>
      </c>
    </row>
    <row r="54" spans="1:41" s="7" customFormat="1" ht="22.5" x14ac:dyDescent="0.2">
      <c r="A54" s="32" t="s">
        <v>953</v>
      </c>
      <c r="B54" s="13">
        <v>2017</v>
      </c>
      <c r="C54" s="27" t="s">
        <v>15</v>
      </c>
      <c r="D54" s="27" t="s">
        <v>952</v>
      </c>
      <c r="E54" s="33" t="s">
        <v>30</v>
      </c>
      <c r="F54" s="32" t="s">
        <v>23</v>
      </c>
      <c r="G54" s="31" t="s">
        <v>951</v>
      </c>
      <c r="H54" s="30" t="s">
        <v>950</v>
      </c>
      <c r="I54" s="29" t="s">
        <v>949</v>
      </c>
      <c r="J54" s="35" t="s">
        <v>8</v>
      </c>
      <c r="K54" s="27" t="s">
        <v>8</v>
      </c>
      <c r="L54" s="26">
        <v>43100</v>
      </c>
      <c r="M54" s="94">
        <v>18000000</v>
      </c>
      <c r="N54" s="93"/>
      <c r="O54" s="94">
        <v>0</v>
      </c>
      <c r="P54" s="22">
        <v>0</v>
      </c>
      <c r="Q54" s="22">
        <f>M54-P54</f>
        <v>18000000</v>
      </c>
      <c r="R54" s="22"/>
      <c r="S54" s="16">
        <v>42846</v>
      </c>
      <c r="T54" s="16"/>
      <c r="U54" s="21">
        <v>43100</v>
      </c>
      <c r="V54" s="20"/>
      <c r="W54" s="19"/>
      <c r="X54" s="18" t="s">
        <v>7</v>
      </c>
      <c r="Y54" s="17">
        <v>43152</v>
      </c>
      <c r="Z54" s="16"/>
      <c r="AA54" s="42"/>
      <c r="AB54" s="15" t="s">
        <v>5</v>
      </c>
      <c r="AC54" s="15"/>
      <c r="AD54" s="15"/>
      <c r="AE54" s="15"/>
      <c r="AF54" s="15" t="s">
        <v>4</v>
      </c>
      <c r="AG54" s="15"/>
      <c r="AH54" s="14" t="s">
        <v>108</v>
      </c>
      <c r="AI54" s="8" t="s">
        <v>948</v>
      </c>
      <c r="AJ54" s="14" t="s">
        <v>667</v>
      </c>
      <c r="AK54" s="12">
        <v>75</v>
      </c>
      <c r="AL54" s="58">
        <v>13500000</v>
      </c>
      <c r="AM54" s="10" t="s">
        <v>947</v>
      </c>
      <c r="AN54" s="34"/>
      <c r="AO54" s="8" t="s">
        <v>946</v>
      </c>
    </row>
    <row r="55" spans="1:41" s="7" customFormat="1" ht="33.75" x14ac:dyDescent="0.2">
      <c r="A55" s="32" t="s">
        <v>945</v>
      </c>
      <c r="B55" s="13">
        <v>2017</v>
      </c>
      <c r="C55" s="27" t="s">
        <v>15</v>
      </c>
      <c r="D55" s="27" t="s">
        <v>944</v>
      </c>
      <c r="E55" s="33" t="s">
        <v>30</v>
      </c>
      <c r="F55" s="32" t="s">
        <v>12</v>
      </c>
      <c r="G55" s="31" t="s">
        <v>943</v>
      </c>
      <c r="H55" s="30" t="s">
        <v>942</v>
      </c>
      <c r="I55" s="29" t="s">
        <v>941</v>
      </c>
      <c r="J55" s="35" t="s">
        <v>8</v>
      </c>
      <c r="K55" s="27" t="s">
        <v>8</v>
      </c>
      <c r="L55" s="26">
        <v>43100</v>
      </c>
      <c r="M55" s="94">
        <v>29900000</v>
      </c>
      <c r="N55" s="93"/>
      <c r="O55" s="94">
        <v>0</v>
      </c>
      <c r="P55" s="22">
        <v>14950000</v>
      </c>
      <c r="Q55" s="22">
        <f>M55-P55</f>
        <v>14950000</v>
      </c>
      <c r="R55" s="22"/>
      <c r="S55" s="16">
        <v>42846</v>
      </c>
      <c r="T55" s="16"/>
      <c r="U55" s="21">
        <v>43100</v>
      </c>
      <c r="V55" s="20"/>
      <c r="W55" s="19"/>
      <c r="X55" s="18" t="s">
        <v>7</v>
      </c>
      <c r="Y55" s="17">
        <v>43152</v>
      </c>
      <c r="Z55" s="16"/>
      <c r="AA55" s="42"/>
      <c r="AB55" s="15" t="s">
        <v>5</v>
      </c>
      <c r="AC55" s="15"/>
      <c r="AD55" s="15"/>
      <c r="AE55" s="15"/>
      <c r="AF55" s="15" t="s">
        <v>4</v>
      </c>
      <c r="AG55" s="15"/>
      <c r="AH55" s="8" t="s">
        <v>316</v>
      </c>
      <c r="AI55" s="8" t="s">
        <v>940</v>
      </c>
      <c r="AJ55" s="14" t="s">
        <v>667</v>
      </c>
      <c r="AK55" s="12">
        <v>75</v>
      </c>
      <c r="AL55" s="58">
        <v>23920000</v>
      </c>
      <c r="AM55" s="10" t="s">
        <v>939</v>
      </c>
      <c r="AN55" s="34"/>
      <c r="AO55" s="8" t="s">
        <v>938</v>
      </c>
    </row>
    <row r="56" spans="1:41" s="7" customFormat="1" ht="45" x14ac:dyDescent="0.2">
      <c r="A56" s="32" t="s">
        <v>937</v>
      </c>
      <c r="B56" s="13">
        <v>2017</v>
      </c>
      <c r="C56" s="14" t="s">
        <v>103</v>
      </c>
      <c r="D56" s="14" t="s">
        <v>936</v>
      </c>
      <c r="E56" s="33" t="s">
        <v>101</v>
      </c>
      <c r="F56" s="32" t="s">
        <v>158</v>
      </c>
      <c r="G56" s="31" t="s">
        <v>935</v>
      </c>
      <c r="H56" s="53" t="s">
        <v>934</v>
      </c>
      <c r="I56" s="29" t="s">
        <v>933</v>
      </c>
      <c r="J56" s="13" t="s">
        <v>932</v>
      </c>
      <c r="K56" s="14" t="s">
        <v>931</v>
      </c>
      <c r="L56" s="121">
        <v>43089</v>
      </c>
      <c r="M56" s="119">
        <v>612636361</v>
      </c>
      <c r="N56" s="120"/>
      <c r="O56" s="119">
        <v>0</v>
      </c>
      <c r="P56" s="58">
        <v>612636361</v>
      </c>
      <c r="Q56" s="58">
        <f>M56-P56</f>
        <v>0</v>
      </c>
      <c r="R56" s="58"/>
      <c r="S56" s="15">
        <v>42849</v>
      </c>
      <c r="T56" s="15">
        <v>42898</v>
      </c>
      <c r="U56" s="118">
        <v>43051</v>
      </c>
      <c r="V56" s="57"/>
      <c r="W56" s="57">
        <v>43445</v>
      </c>
      <c r="X56" s="18" t="s">
        <v>7</v>
      </c>
      <c r="Y56" s="18">
        <v>43431</v>
      </c>
      <c r="Z56" s="15" t="s">
        <v>930</v>
      </c>
      <c r="AA56" s="42"/>
      <c r="AB56" s="15" t="s">
        <v>252</v>
      </c>
      <c r="AC56" s="15" t="s">
        <v>929</v>
      </c>
      <c r="AD56" s="15"/>
      <c r="AE56" s="59">
        <v>1077426433</v>
      </c>
      <c r="AF56" s="15" t="s">
        <v>4</v>
      </c>
      <c r="AG56" s="57"/>
      <c r="AH56" s="8" t="s">
        <v>37</v>
      </c>
      <c r="AI56" s="76" t="s">
        <v>928</v>
      </c>
      <c r="AJ56" s="14" t="s">
        <v>927</v>
      </c>
      <c r="AK56" s="62">
        <v>85</v>
      </c>
      <c r="AL56" s="61">
        <v>646532081.75</v>
      </c>
      <c r="AM56" s="10"/>
      <c r="AN56" s="34"/>
      <c r="AO56" s="8" t="s">
        <v>926</v>
      </c>
    </row>
    <row r="57" spans="1:41" s="7" customFormat="1" ht="45" x14ac:dyDescent="0.2">
      <c r="A57" s="32" t="s">
        <v>925</v>
      </c>
      <c r="B57" s="13">
        <v>2017</v>
      </c>
      <c r="C57" s="27" t="s">
        <v>15</v>
      </c>
      <c r="D57" s="27" t="s">
        <v>924</v>
      </c>
      <c r="E57" s="33" t="s">
        <v>30</v>
      </c>
      <c r="F57" s="32" t="s">
        <v>23</v>
      </c>
      <c r="G57" s="31" t="s">
        <v>923</v>
      </c>
      <c r="H57" s="30" t="s">
        <v>922</v>
      </c>
      <c r="I57" s="29" t="s">
        <v>921</v>
      </c>
      <c r="J57" s="35" t="s">
        <v>8</v>
      </c>
      <c r="K57" s="27" t="s">
        <v>8</v>
      </c>
      <c r="L57" s="26">
        <v>43100</v>
      </c>
      <c r="M57" s="94">
        <v>21420000</v>
      </c>
      <c r="N57" s="93"/>
      <c r="O57" s="94">
        <v>0</v>
      </c>
      <c r="P57" s="85">
        <v>8568000</v>
      </c>
      <c r="Q57" s="22">
        <f>M57-P57</f>
        <v>12852000</v>
      </c>
      <c r="R57" s="22"/>
      <c r="S57" s="16">
        <v>42851</v>
      </c>
      <c r="T57" s="16"/>
      <c r="U57" s="21">
        <v>43089</v>
      </c>
      <c r="V57" s="20"/>
      <c r="W57" s="19"/>
      <c r="X57" s="18" t="s">
        <v>7</v>
      </c>
      <c r="Y57" s="17">
        <v>43202</v>
      </c>
      <c r="Z57" s="16" t="s">
        <v>6</v>
      </c>
      <c r="AA57" s="42"/>
      <c r="AB57" s="15" t="s">
        <v>5</v>
      </c>
      <c r="AC57" s="15"/>
      <c r="AD57" s="15"/>
      <c r="AE57" s="15"/>
      <c r="AF57" s="15" t="s">
        <v>4</v>
      </c>
      <c r="AG57" s="15"/>
      <c r="AH57" s="14" t="s">
        <v>108</v>
      </c>
      <c r="AI57" s="8" t="s">
        <v>920</v>
      </c>
      <c r="AJ57" s="14" t="s">
        <v>667</v>
      </c>
      <c r="AK57" s="12">
        <v>75</v>
      </c>
      <c r="AL57" s="58">
        <v>20349000</v>
      </c>
      <c r="AM57" s="10" t="s">
        <v>919</v>
      </c>
      <c r="AN57" s="34"/>
      <c r="AO57" s="8" t="s">
        <v>918</v>
      </c>
    </row>
    <row r="58" spans="1:41" s="7" customFormat="1" ht="45" x14ac:dyDescent="0.2">
      <c r="A58" s="32" t="s">
        <v>917</v>
      </c>
      <c r="B58" s="13">
        <v>2017</v>
      </c>
      <c r="C58" s="27" t="s">
        <v>15</v>
      </c>
      <c r="D58" s="27" t="s">
        <v>916</v>
      </c>
      <c r="E58" s="33" t="s">
        <v>24</v>
      </c>
      <c r="F58" s="31" t="s">
        <v>88</v>
      </c>
      <c r="G58" s="31" t="s">
        <v>915</v>
      </c>
      <c r="H58" s="30" t="s">
        <v>914</v>
      </c>
      <c r="I58" s="29" t="s">
        <v>913</v>
      </c>
      <c r="J58" s="35" t="s">
        <v>8</v>
      </c>
      <c r="K58" s="27" t="s">
        <v>8</v>
      </c>
      <c r="L58" s="20">
        <v>43100</v>
      </c>
      <c r="M58" s="94">
        <v>2148593</v>
      </c>
      <c r="N58" s="93"/>
      <c r="O58" s="94">
        <v>0</v>
      </c>
      <c r="P58" s="22">
        <f>M58</f>
        <v>2148593</v>
      </c>
      <c r="Q58" s="22">
        <f>M58-P58</f>
        <v>0</v>
      </c>
      <c r="R58" s="22"/>
      <c r="S58" s="16">
        <v>42851</v>
      </c>
      <c r="T58" s="16"/>
      <c r="U58" s="21">
        <v>42885</v>
      </c>
      <c r="V58" s="20"/>
      <c r="W58" s="19"/>
      <c r="X58" s="18" t="s">
        <v>7</v>
      </c>
      <c r="Y58" s="17">
        <v>42947</v>
      </c>
      <c r="Z58" s="16" t="s">
        <v>642</v>
      </c>
      <c r="AA58" s="42"/>
      <c r="AB58" s="15" t="s">
        <v>5</v>
      </c>
      <c r="AC58" s="15"/>
      <c r="AD58" s="15"/>
      <c r="AE58" s="15"/>
      <c r="AF58" s="15" t="s">
        <v>4</v>
      </c>
      <c r="AG58" s="15"/>
      <c r="AH58" s="67" t="s">
        <v>288</v>
      </c>
      <c r="AI58" s="8" t="s">
        <v>912</v>
      </c>
      <c r="AJ58" s="14" t="s">
        <v>667</v>
      </c>
      <c r="AK58" s="12">
        <v>75</v>
      </c>
      <c r="AL58" s="58">
        <f>214860+107430+1074297</f>
        <v>1396587</v>
      </c>
      <c r="AM58" s="10"/>
      <c r="AN58" s="34"/>
      <c r="AO58" s="8"/>
    </row>
    <row r="59" spans="1:41" s="7" customFormat="1" ht="56.25" x14ac:dyDescent="0.2">
      <c r="A59" s="32" t="s">
        <v>911</v>
      </c>
      <c r="B59" s="13">
        <v>2017</v>
      </c>
      <c r="C59" s="27" t="s">
        <v>32</v>
      </c>
      <c r="D59" s="27" t="s">
        <v>910</v>
      </c>
      <c r="E59" s="33" t="s">
        <v>355</v>
      </c>
      <c r="F59" s="32" t="s">
        <v>100</v>
      </c>
      <c r="G59" s="31" t="s">
        <v>909</v>
      </c>
      <c r="H59" s="30">
        <v>13439360</v>
      </c>
      <c r="I59" s="29" t="s">
        <v>908</v>
      </c>
      <c r="J59" s="35" t="s">
        <v>537</v>
      </c>
      <c r="K59" s="27" t="s">
        <v>224</v>
      </c>
      <c r="L59" s="20">
        <v>43100</v>
      </c>
      <c r="M59" s="24">
        <v>14000000</v>
      </c>
      <c r="N59" s="25"/>
      <c r="O59" s="86"/>
      <c r="P59" s="22">
        <f>M59</f>
        <v>14000000</v>
      </c>
      <c r="Q59" s="22">
        <f>M59-P59</f>
        <v>0</v>
      </c>
      <c r="R59" s="22"/>
      <c r="S59" s="16">
        <v>42852</v>
      </c>
      <c r="T59" s="16"/>
      <c r="U59" s="21">
        <v>42974</v>
      </c>
      <c r="V59" s="20"/>
      <c r="W59" s="19"/>
      <c r="X59" s="18" t="s">
        <v>7</v>
      </c>
      <c r="Y59" s="17">
        <v>43063</v>
      </c>
      <c r="Z59" s="16"/>
      <c r="AA59" s="42"/>
      <c r="AB59" s="15" t="s">
        <v>861</v>
      </c>
      <c r="AC59" s="15"/>
      <c r="AD59" s="15"/>
      <c r="AE59" s="15"/>
      <c r="AF59" s="15" t="s">
        <v>4</v>
      </c>
      <c r="AG59" s="15"/>
      <c r="AH59" s="14" t="s">
        <v>108</v>
      </c>
      <c r="AI59" s="8" t="s">
        <v>907</v>
      </c>
      <c r="AJ59" s="14" t="s">
        <v>106</v>
      </c>
      <c r="AK59" s="12">
        <v>60</v>
      </c>
      <c r="AL59" s="58">
        <v>7350000</v>
      </c>
      <c r="AM59" s="10" t="s">
        <v>906</v>
      </c>
      <c r="AN59" s="34"/>
      <c r="AO59" s="8" t="s">
        <v>905</v>
      </c>
    </row>
    <row r="60" spans="1:41" s="7" customFormat="1" ht="33.75" x14ac:dyDescent="0.2">
      <c r="A60" s="32" t="s">
        <v>904</v>
      </c>
      <c r="B60" s="13">
        <v>2017</v>
      </c>
      <c r="C60" s="27" t="s">
        <v>32</v>
      </c>
      <c r="D60" s="27" t="s">
        <v>903</v>
      </c>
      <c r="E60" s="33" t="s">
        <v>355</v>
      </c>
      <c r="F60" s="32" t="s">
        <v>100</v>
      </c>
      <c r="G60" s="31" t="s">
        <v>902</v>
      </c>
      <c r="H60" s="30">
        <v>94260291</v>
      </c>
      <c r="I60" s="29" t="s">
        <v>901</v>
      </c>
      <c r="J60" s="35">
        <v>5211798</v>
      </c>
      <c r="K60" s="27" t="s">
        <v>900</v>
      </c>
      <c r="L60" s="20">
        <v>43100</v>
      </c>
      <c r="M60" s="94">
        <v>12400000</v>
      </c>
      <c r="N60" s="93"/>
      <c r="O60" s="94">
        <v>0</v>
      </c>
      <c r="P60" s="22">
        <v>12400000</v>
      </c>
      <c r="Q60" s="22">
        <f>M60-P60</f>
        <v>0</v>
      </c>
      <c r="R60" s="22"/>
      <c r="S60" s="16">
        <v>42852</v>
      </c>
      <c r="T60" s="16"/>
      <c r="U60" s="21">
        <v>42972</v>
      </c>
      <c r="V60" s="20"/>
      <c r="W60" s="19"/>
      <c r="X60" s="18" t="s">
        <v>7</v>
      </c>
      <c r="Y60" s="17">
        <v>43004</v>
      </c>
      <c r="Z60" s="16" t="s">
        <v>447</v>
      </c>
      <c r="AA60" s="42"/>
      <c r="AB60" s="15" t="s">
        <v>861</v>
      </c>
      <c r="AC60" s="15"/>
      <c r="AD60" s="15"/>
      <c r="AE60" s="15"/>
      <c r="AF60" s="15" t="s">
        <v>4</v>
      </c>
      <c r="AG60" s="15"/>
      <c r="AH60" s="14" t="s">
        <v>108</v>
      </c>
      <c r="AI60" s="8" t="s">
        <v>899</v>
      </c>
      <c r="AJ60" s="14" t="s">
        <v>106</v>
      </c>
      <c r="AK60" s="12">
        <v>70</v>
      </c>
      <c r="AL60" s="58">
        <v>9300000</v>
      </c>
      <c r="AM60" s="10" t="s">
        <v>891</v>
      </c>
      <c r="AN60" s="34"/>
      <c r="AO60" s="8" t="s">
        <v>898</v>
      </c>
    </row>
    <row r="61" spans="1:41" s="7" customFormat="1" ht="22.5" x14ac:dyDescent="0.2">
      <c r="A61" s="32" t="s">
        <v>897</v>
      </c>
      <c r="B61" s="13">
        <v>2017</v>
      </c>
      <c r="C61" s="27" t="s">
        <v>15</v>
      </c>
      <c r="D61" s="27" t="s">
        <v>896</v>
      </c>
      <c r="E61" s="33" t="s">
        <v>24</v>
      </c>
      <c r="F61" s="32" t="s">
        <v>12</v>
      </c>
      <c r="G61" s="31" t="s">
        <v>895</v>
      </c>
      <c r="H61" s="30" t="s">
        <v>894</v>
      </c>
      <c r="I61" s="29" t="s">
        <v>893</v>
      </c>
      <c r="J61" s="35" t="s">
        <v>8</v>
      </c>
      <c r="K61" s="27" t="s">
        <v>8</v>
      </c>
      <c r="L61" s="26">
        <v>43100</v>
      </c>
      <c r="M61" s="24">
        <v>17040800</v>
      </c>
      <c r="N61" s="25"/>
      <c r="O61" s="24"/>
      <c r="P61" s="85">
        <v>9044000</v>
      </c>
      <c r="Q61" s="22">
        <v>95200</v>
      </c>
      <c r="R61" s="22">
        <v>2760800</v>
      </c>
      <c r="S61" s="16">
        <v>42852</v>
      </c>
      <c r="T61" s="16"/>
      <c r="U61" s="21">
        <v>43089</v>
      </c>
      <c r="V61" s="20"/>
      <c r="W61" s="19"/>
      <c r="X61" s="18" t="s">
        <v>7</v>
      </c>
      <c r="Y61" s="17" t="s">
        <v>352</v>
      </c>
      <c r="Z61" s="16"/>
      <c r="AA61" s="42"/>
      <c r="AB61" s="15" t="s">
        <v>5</v>
      </c>
      <c r="AC61" s="15"/>
      <c r="AD61" s="15"/>
      <c r="AE61" s="15"/>
      <c r="AF61" s="15" t="s">
        <v>4</v>
      </c>
      <c r="AG61" s="15"/>
      <c r="AH61" s="67" t="s">
        <v>316</v>
      </c>
      <c r="AI61" s="8" t="s">
        <v>892</v>
      </c>
      <c r="AJ61" s="14" t="s">
        <v>667</v>
      </c>
      <c r="AK61" s="12">
        <v>75</v>
      </c>
      <c r="AL61" s="58">
        <v>11076520</v>
      </c>
      <c r="AM61" s="10" t="s">
        <v>891</v>
      </c>
      <c r="AN61" s="34"/>
      <c r="AO61" s="8" t="s">
        <v>890</v>
      </c>
    </row>
    <row r="62" spans="1:41" s="7" customFormat="1" ht="67.5" x14ac:dyDescent="0.2">
      <c r="A62" s="32" t="s">
        <v>889</v>
      </c>
      <c r="B62" s="13">
        <v>2017</v>
      </c>
      <c r="C62" s="27" t="s">
        <v>32</v>
      </c>
      <c r="D62" s="27" t="s">
        <v>504</v>
      </c>
      <c r="E62" s="33" t="s">
        <v>504</v>
      </c>
      <c r="F62" s="32" t="s">
        <v>12</v>
      </c>
      <c r="G62" s="31" t="s">
        <v>888</v>
      </c>
      <c r="H62" s="30" t="s">
        <v>887</v>
      </c>
      <c r="I62" s="29" t="s">
        <v>886</v>
      </c>
      <c r="J62" s="35" t="s">
        <v>8</v>
      </c>
      <c r="K62" s="27" t="s">
        <v>8</v>
      </c>
      <c r="L62" s="26">
        <v>43100</v>
      </c>
      <c r="M62" s="24">
        <v>70000000</v>
      </c>
      <c r="N62" s="25"/>
      <c r="O62" s="24">
        <v>0</v>
      </c>
      <c r="P62" s="85">
        <v>25247900</v>
      </c>
      <c r="Q62" s="63">
        <v>20319750</v>
      </c>
      <c r="R62" s="22"/>
      <c r="S62" s="16">
        <v>42849</v>
      </c>
      <c r="T62" s="16"/>
      <c r="U62" s="21">
        <v>43084</v>
      </c>
      <c r="V62" s="20"/>
      <c r="W62" s="19"/>
      <c r="X62" s="18" t="s">
        <v>7</v>
      </c>
      <c r="Y62" s="17">
        <v>43216</v>
      </c>
      <c r="Z62" s="16"/>
      <c r="AA62" s="42"/>
      <c r="AB62" s="15" t="s">
        <v>252</v>
      </c>
      <c r="AC62" s="15"/>
      <c r="AD62" s="15"/>
      <c r="AE62" s="15"/>
      <c r="AF62" s="15" t="s">
        <v>498</v>
      </c>
      <c r="AG62" s="15"/>
      <c r="AH62" s="67" t="s">
        <v>498</v>
      </c>
      <c r="AI62" s="8">
        <v>0</v>
      </c>
      <c r="AJ62" s="14">
        <v>0</v>
      </c>
      <c r="AK62" s="12">
        <v>0</v>
      </c>
      <c r="AL62" s="58">
        <v>0</v>
      </c>
      <c r="AM62" s="10" t="s">
        <v>885</v>
      </c>
      <c r="AN62" s="34"/>
      <c r="AO62" s="8" t="s">
        <v>884</v>
      </c>
    </row>
    <row r="63" spans="1:41" s="7" customFormat="1" ht="45" x14ac:dyDescent="0.2">
      <c r="A63" s="32" t="s">
        <v>883</v>
      </c>
      <c r="B63" s="13">
        <v>2017</v>
      </c>
      <c r="C63" s="27" t="s">
        <v>15</v>
      </c>
      <c r="D63" s="27" t="s">
        <v>882</v>
      </c>
      <c r="E63" s="33" t="s">
        <v>24</v>
      </c>
      <c r="F63" s="32" t="s">
        <v>12</v>
      </c>
      <c r="G63" s="31" t="s">
        <v>881</v>
      </c>
      <c r="H63" s="30" t="s">
        <v>880</v>
      </c>
      <c r="I63" s="29" t="s">
        <v>879</v>
      </c>
      <c r="J63" s="35" t="s">
        <v>8</v>
      </c>
      <c r="K63" s="27" t="s">
        <v>8</v>
      </c>
      <c r="L63" s="20">
        <v>43100</v>
      </c>
      <c r="M63" s="24">
        <v>4208715</v>
      </c>
      <c r="N63" s="25"/>
      <c r="O63" s="24">
        <v>0</v>
      </c>
      <c r="P63" s="23">
        <v>4208715</v>
      </c>
      <c r="Q63" s="22">
        <f>M63-P63</f>
        <v>0</v>
      </c>
      <c r="R63" s="22"/>
      <c r="S63" s="16">
        <v>42859</v>
      </c>
      <c r="T63" s="16"/>
      <c r="U63" s="21">
        <v>42901</v>
      </c>
      <c r="V63" s="20"/>
      <c r="W63" s="19"/>
      <c r="X63" s="18" t="s">
        <v>7</v>
      </c>
      <c r="Y63" s="17">
        <v>43003</v>
      </c>
      <c r="Z63" s="16" t="s">
        <v>642</v>
      </c>
      <c r="AA63" s="42" t="s">
        <v>878</v>
      </c>
      <c r="AB63" s="15" t="s">
        <v>5</v>
      </c>
      <c r="AC63" s="15"/>
      <c r="AD63" s="15"/>
      <c r="AE63" s="15"/>
      <c r="AF63" s="15" t="s">
        <v>4</v>
      </c>
      <c r="AG63" s="15"/>
      <c r="AH63" s="14" t="s">
        <v>108</v>
      </c>
      <c r="AI63" s="8" t="s">
        <v>877</v>
      </c>
      <c r="AJ63" s="14" t="s">
        <v>667</v>
      </c>
      <c r="AK63" s="12">
        <v>75</v>
      </c>
      <c r="AL63" s="58">
        <v>3156536.25</v>
      </c>
      <c r="AM63" s="10"/>
      <c r="AN63" s="34"/>
      <c r="AO63" s="8" t="s">
        <v>876</v>
      </c>
    </row>
    <row r="64" spans="1:41" ht="78.75" customHeight="1" x14ac:dyDescent="0.25">
      <c r="A64" s="32" t="s">
        <v>875</v>
      </c>
      <c r="B64" s="104">
        <v>2017</v>
      </c>
      <c r="C64" s="100" t="s">
        <v>103</v>
      </c>
      <c r="D64" s="100" t="s">
        <v>870</v>
      </c>
      <c r="E64" s="101" t="s">
        <v>101</v>
      </c>
      <c r="F64" s="101" t="s">
        <v>158</v>
      </c>
      <c r="G64" s="100" t="s">
        <v>869</v>
      </c>
      <c r="H64" s="113" t="s">
        <v>868</v>
      </c>
      <c r="I64" s="104" t="s">
        <v>867</v>
      </c>
      <c r="J64" s="104" t="s">
        <v>634</v>
      </c>
      <c r="K64" s="100" t="s">
        <v>874</v>
      </c>
      <c r="L64" s="112">
        <v>43100</v>
      </c>
      <c r="M64" s="108">
        <v>6107096695</v>
      </c>
      <c r="N64" s="111"/>
      <c r="O64" s="108"/>
      <c r="P64" s="110">
        <f>M64-Q64</f>
        <v>4580322521</v>
      </c>
      <c r="Q64" s="109">
        <v>1526774174</v>
      </c>
      <c r="R64" s="108"/>
      <c r="S64" s="107">
        <v>42860</v>
      </c>
      <c r="T64" s="107"/>
      <c r="U64" s="106">
        <v>43439</v>
      </c>
      <c r="V64" s="106"/>
      <c r="W64" s="106">
        <v>43439</v>
      </c>
      <c r="X64" s="100" t="s">
        <v>430</v>
      </c>
      <c r="Y64" s="107"/>
      <c r="Z64" s="107"/>
      <c r="AA64" s="107" t="s">
        <v>796</v>
      </c>
      <c r="AB64" s="107" t="s">
        <v>141</v>
      </c>
      <c r="AC64" s="107" t="s">
        <v>790</v>
      </c>
      <c r="AD64" s="107"/>
      <c r="AE64" s="107"/>
      <c r="AF64" s="107" t="s">
        <v>4</v>
      </c>
      <c r="AG64" s="106"/>
      <c r="AH64" s="105" t="s">
        <v>37</v>
      </c>
      <c r="AI64" s="104" t="s">
        <v>866</v>
      </c>
      <c r="AJ64" s="100" t="s">
        <v>865</v>
      </c>
      <c r="AK64" s="103">
        <v>130</v>
      </c>
      <c r="AL64" s="102">
        <v>7633870870</v>
      </c>
      <c r="AM64" s="101" t="s">
        <v>873</v>
      </c>
      <c r="AN64" s="100" t="s">
        <v>872</v>
      </c>
      <c r="AO64" s="100" t="s">
        <v>864</v>
      </c>
    </row>
    <row r="65" spans="1:41" ht="105" x14ac:dyDescent="0.25">
      <c r="A65" s="115" t="s">
        <v>871</v>
      </c>
      <c r="B65" s="104">
        <v>2017</v>
      </c>
      <c r="C65" s="100" t="s">
        <v>103</v>
      </c>
      <c r="D65" s="100" t="s">
        <v>870</v>
      </c>
      <c r="E65" s="101" t="s">
        <v>101</v>
      </c>
      <c r="F65" s="101" t="s">
        <v>146</v>
      </c>
      <c r="G65" s="100" t="s">
        <v>869</v>
      </c>
      <c r="H65" s="113" t="s">
        <v>868</v>
      </c>
      <c r="I65" s="104" t="s">
        <v>867</v>
      </c>
      <c r="J65" s="104"/>
      <c r="K65" s="100"/>
      <c r="L65" s="112"/>
      <c r="M65" s="108"/>
      <c r="N65" s="111"/>
      <c r="O65" s="108">
        <v>2892558305</v>
      </c>
      <c r="P65" s="110"/>
      <c r="Q65" s="109"/>
      <c r="R65" s="108"/>
      <c r="S65" s="107"/>
      <c r="T65" s="107"/>
      <c r="U65" s="106"/>
      <c r="V65" s="106"/>
      <c r="W65" s="106">
        <v>43439</v>
      </c>
      <c r="X65" s="100" t="s">
        <v>430</v>
      </c>
      <c r="Y65" s="107"/>
      <c r="Z65" s="107"/>
      <c r="AA65" s="104"/>
      <c r="AB65" s="107" t="s">
        <v>141</v>
      </c>
      <c r="AC65" s="107" t="s">
        <v>790</v>
      </c>
      <c r="AD65" s="107"/>
      <c r="AE65" s="107"/>
      <c r="AF65" s="107" t="s">
        <v>4</v>
      </c>
      <c r="AG65" s="106"/>
      <c r="AH65" s="105" t="s">
        <v>37</v>
      </c>
      <c r="AI65" s="104" t="s">
        <v>866</v>
      </c>
      <c r="AJ65" s="100" t="s">
        <v>865</v>
      </c>
      <c r="AK65" s="103">
        <v>130</v>
      </c>
      <c r="AL65" s="102">
        <v>7633870870</v>
      </c>
      <c r="AM65" s="101"/>
      <c r="AN65" s="100"/>
      <c r="AO65" s="100" t="s">
        <v>864</v>
      </c>
    </row>
    <row r="66" spans="1:41" s="7" customFormat="1" ht="67.5" x14ac:dyDescent="0.2">
      <c r="A66" s="32" t="s">
        <v>863</v>
      </c>
      <c r="B66" s="13">
        <v>2017</v>
      </c>
      <c r="C66" s="27" t="s">
        <v>32</v>
      </c>
      <c r="D66" s="27" t="s">
        <v>862</v>
      </c>
      <c r="E66" s="33" t="s">
        <v>30</v>
      </c>
      <c r="F66" s="32" t="s">
        <v>100</v>
      </c>
      <c r="G66" s="31" t="s">
        <v>848</v>
      </c>
      <c r="H66" s="30">
        <v>8089402</v>
      </c>
      <c r="I66" s="29" t="s">
        <v>847</v>
      </c>
      <c r="J66" s="35" t="s">
        <v>8</v>
      </c>
      <c r="K66" s="27" t="s">
        <v>8</v>
      </c>
      <c r="L66" s="26">
        <v>43100</v>
      </c>
      <c r="M66" s="24">
        <v>42000000</v>
      </c>
      <c r="N66" s="25"/>
      <c r="O66" s="24">
        <v>0</v>
      </c>
      <c r="P66" s="23">
        <f>M66-12000000</f>
        <v>30000000</v>
      </c>
      <c r="Q66" s="63">
        <v>4200000</v>
      </c>
      <c r="R66" s="22"/>
      <c r="S66" s="16">
        <v>42865</v>
      </c>
      <c r="T66" s="16"/>
      <c r="U66" s="21">
        <v>43079</v>
      </c>
      <c r="V66" s="20"/>
      <c r="W66" s="19"/>
      <c r="X66" s="18" t="s">
        <v>7</v>
      </c>
      <c r="Y66" s="17">
        <v>43159</v>
      </c>
      <c r="Z66" s="16"/>
      <c r="AA66" s="42"/>
      <c r="AB66" s="15" t="s">
        <v>861</v>
      </c>
      <c r="AC66" s="15"/>
      <c r="AD66" s="15"/>
      <c r="AE66" s="15"/>
      <c r="AF66" s="15" t="s">
        <v>4</v>
      </c>
      <c r="AG66" s="15"/>
      <c r="AH66" s="14" t="s">
        <v>108</v>
      </c>
      <c r="AI66" s="8" t="s">
        <v>860</v>
      </c>
      <c r="AJ66" s="67" t="s">
        <v>859</v>
      </c>
      <c r="AK66" s="12">
        <v>70</v>
      </c>
      <c r="AL66" s="58">
        <v>29400000</v>
      </c>
      <c r="AM66" s="10" t="s">
        <v>858</v>
      </c>
      <c r="AN66" s="34"/>
      <c r="AO66" s="8" t="s">
        <v>829</v>
      </c>
    </row>
    <row r="67" spans="1:41" s="7" customFormat="1" ht="22.5" x14ac:dyDescent="0.2">
      <c r="A67" s="32" t="s">
        <v>857</v>
      </c>
      <c r="B67" s="13">
        <v>2017</v>
      </c>
      <c r="C67" s="27" t="s">
        <v>15</v>
      </c>
      <c r="D67" s="27" t="s">
        <v>856</v>
      </c>
      <c r="E67" s="33" t="s">
        <v>30</v>
      </c>
      <c r="F67" s="32" t="s">
        <v>12</v>
      </c>
      <c r="G67" s="31" t="s">
        <v>855</v>
      </c>
      <c r="H67" s="30" t="s">
        <v>854</v>
      </c>
      <c r="I67" s="29" t="s">
        <v>853</v>
      </c>
      <c r="J67" s="35" t="s">
        <v>8</v>
      </c>
      <c r="K67" s="27" t="s">
        <v>8</v>
      </c>
      <c r="L67" s="26">
        <v>43100</v>
      </c>
      <c r="M67" s="24">
        <v>16000000</v>
      </c>
      <c r="N67" s="25"/>
      <c r="O67" s="24">
        <v>0</v>
      </c>
      <c r="P67" s="23">
        <v>0</v>
      </c>
      <c r="Q67" s="63">
        <v>3200000</v>
      </c>
      <c r="R67" s="22"/>
      <c r="S67" s="16">
        <v>42867</v>
      </c>
      <c r="T67" s="16"/>
      <c r="U67" s="21">
        <v>43079</v>
      </c>
      <c r="V67" s="20"/>
      <c r="W67" s="19"/>
      <c r="X67" s="18" t="s">
        <v>7</v>
      </c>
      <c r="Y67" s="17">
        <v>43153</v>
      </c>
      <c r="Z67" s="16"/>
      <c r="AA67" s="42"/>
      <c r="AB67" s="15" t="s">
        <v>5</v>
      </c>
      <c r="AC67" s="15"/>
      <c r="AD67" s="15"/>
      <c r="AE67" s="15"/>
      <c r="AF67" s="15" t="s">
        <v>4</v>
      </c>
      <c r="AG67" s="15"/>
      <c r="AH67" s="14" t="s">
        <v>108</v>
      </c>
      <c r="AI67" s="8" t="s">
        <v>852</v>
      </c>
      <c r="AJ67" s="14" t="s">
        <v>667</v>
      </c>
      <c r="AK67" s="12">
        <v>75</v>
      </c>
      <c r="AL67" s="58">
        <v>12000000</v>
      </c>
      <c r="AM67" s="10" t="s">
        <v>851</v>
      </c>
      <c r="AN67" s="34"/>
      <c r="AO67" s="8" t="s">
        <v>850</v>
      </c>
    </row>
    <row r="68" spans="1:41" s="36" customFormat="1" ht="67.5" x14ac:dyDescent="0.2">
      <c r="A68" s="49" t="s">
        <v>849</v>
      </c>
      <c r="B68" s="35">
        <v>2017</v>
      </c>
      <c r="C68" s="27"/>
      <c r="D68" s="27"/>
      <c r="E68" s="48"/>
      <c r="F68" s="47" t="s">
        <v>100</v>
      </c>
      <c r="G68" s="46" t="s">
        <v>848</v>
      </c>
      <c r="H68" s="30"/>
      <c r="I68" s="45" t="s">
        <v>847</v>
      </c>
      <c r="J68" s="35"/>
      <c r="K68" s="27"/>
      <c r="L68" s="26"/>
      <c r="M68" s="24"/>
      <c r="N68" s="25"/>
      <c r="O68" s="24">
        <v>4200000</v>
      </c>
      <c r="P68" s="23"/>
      <c r="Q68" s="22"/>
      <c r="R68" s="22"/>
      <c r="S68" s="16"/>
      <c r="T68" s="16"/>
      <c r="U68" s="21">
        <v>43099</v>
      </c>
      <c r="V68" s="20"/>
      <c r="W68" s="19"/>
      <c r="X68" s="18" t="s">
        <v>7</v>
      </c>
      <c r="Y68" s="17">
        <v>43153</v>
      </c>
      <c r="Z68" s="16"/>
      <c r="AA68" s="74"/>
      <c r="AB68" s="16"/>
      <c r="AC68" s="16"/>
      <c r="AD68" s="16"/>
      <c r="AE68" s="16"/>
      <c r="AF68" s="16"/>
      <c r="AG68" s="16"/>
      <c r="AH68" s="27"/>
      <c r="AI68" s="37"/>
      <c r="AJ68" s="27"/>
      <c r="AK68" s="65"/>
      <c r="AL68" s="22"/>
      <c r="AM68" s="39"/>
      <c r="AN68" s="38"/>
      <c r="AO68" s="37" t="s">
        <v>829</v>
      </c>
    </row>
    <row r="69" spans="1:41" s="7" customFormat="1" ht="45" x14ac:dyDescent="0.2">
      <c r="A69" s="32" t="s">
        <v>846</v>
      </c>
      <c r="B69" s="13">
        <v>2017</v>
      </c>
      <c r="C69" s="27" t="s">
        <v>15</v>
      </c>
      <c r="D69" s="27" t="s">
        <v>845</v>
      </c>
      <c r="E69" s="33" t="s">
        <v>30</v>
      </c>
      <c r="F69" s="32" t="s">
        <v>100</v>
      </c>
      <c r="G69" s="31" t="s">
        <v>844</v>
      </c>
      <c r="H69" s="30" t="s">
        <v>843</v>
      </c>
      <c r="I69" s="29" t="s">
        <v>842</v>
      </c>
      <c r="J69" s="35" t="s">
        <v>8</v>
      </c>
      <c r="K69" s="27" t="s">
        <v>8</v>
      </c>
      <c r="L69" s="26">
        <v>43100</v>
      </c>
      <c r="M69" s="24">
        <v>19000000</v>
      </c>
      <c r="N69" s="25"/>
      <c r="O69" s="24">
        <v>0</v>
      </c>
      <c r="P69" s="23">
        <v>0</v>
      </c>
      <c r="Q69" s="22">
        <f>M69-P69</f>
        <v>19000000</v>
      </c>
      <c r="R69" s="22"/>
      <c r="S69" s="16">
        <v>42867</v>
      </c>
      <c r="T69" s="16"/>
      <c r="U69" s="21">
        <v>43089</v>
      </c>
      <c r="V69" s="20"/>
      <c r="W69" s="19"/>
      <c r="X69" s="18" t="s">
        <v>7</v>
      </c>
      <c r="Y69" s="17">
        <v>43166</v>
      </c>
      <c r="Z69" s="16"/>
      <c r="AA69" s="42"/>
      <c r="AB69" s="15" t="s">
        <v>5</v>
      </c>
      <c r="AC69" s="15"/>
      <c r="AD69" s="15"/>
      <c r="AE69" s="15"/>
      <c r="AF69" s="15" t="s">
        <v>4</v>
      </c>
      <c r="AG69" s="15"/>
      <c r="AH69" s="14" t="s">
        <v>108</v>
      </c>
      <c r="AI69" s="8" t="s">
        <v>841</v>
      </c>
      <c r="AJ69" s="14" t="s">
        <v>667</v>
      </c>
      <c r="AK69" s="12">
        <v>75</v>
      </c>
      <c r="AL69" s="58">
        <v>14250000</v>
      </c>
      <c r="AM69" s="10" t="s">
        <v>840</v>
      </c>
      <c r="AN69" s="34"/>
      <c r="AO69" s="8" t="s">
        <v>839</v>
      </c>
    </row>
    <row r="70" spans="1:41" s="7" customFormat="1" ht="22.5" x14ac:dyDescent="0.2">
      <c r="A70" s="32" t="s">
        <v>838</v>
      </c>
      <c r="B70" s="13">
        <v>2017</v>
      </c>
      <c r="C70" s="27" t="s">
        <v>103</v>
      </c>
      <c r="D70" s="27" t="s">
        <v>835</v>
      </c>
      <c r="E70" s="33" t="s">
        <v>24</v>
      </c>
      <c r="F70" s="32" t="s">
        <v>23</v>
      </c>
      <c r="G70" s="31" t="s">
        <v>834</v>
      </c>
      <c r="H70" s="30" t="s">
        <v>833</v>
      </c>
      <c r="I70" s="29" t="s">
        <v>832</v>
      </c>
      <c r="J70" s="35" t="s">
        <v>8</v>
      </c>
      <c r="K70" s="27" t="s">
        <v>8</v>
      </c>
      <c r="L70" s="20">
        <v>43100</v>
      </c>
      <c r="M70" s="24">
        <v>487765530</v>
      </c>
      <c r="N70" s="25"/>
      <c r="O70" s="24">
        <v>0</v>
      </c>
      <c r="P70" s="22">
        <f>M70</f>
        <v>487765530</v>
      </c>
      <c r="Q70" s="22">
        <f>M70-P70</f>
        <v>0</v>
      </c>
      <c r="R70" s="22"/>
      <c r="S70" s="16">
        <v>42867</v>
      </c>
      <c r="T70" s="16"/>
      <c r="U70" s="21">
        <v>42916</v>
      </c>
      <c r="V70" s="20"/>
      <c r="W70" s="117"/>
      <c r="X70" s="18" t="s">
        <v>7</v>
      </c>
      <c r="Y70" s="17">
        <v>42963</v>
      </c>
      <c r="Z70" s="16" t="s">
        <v>447</v>
      </c>
      <c r="AA70" s="15"/>
      <c r="AB70" s="15" t="s">
        <v>252</v>
      </c>
      <c r="AC70" s="15"/>
      <c r="AD70" s="15"/>
      <c r="AE70" s="15"/>
      <c r="AF70" s="15" t="s">
        <v>4</v>
      </c>
      <c r="AG70" s="15"/>
      <c r="AH70" s="67" t="s">
        <v>831</v>
      </c>
      <c r="AI70" s="8">
        <v>37579</v>
      </c>
      <c r="AJ70" s="14" t="s">
        <v>667</v>
      </c>
      <c r="AK70" s="12">
        <v>75</v>
      </c>
      <c r="AL70" s="58">
        <v>365824148</v>
      </c>
      <c r="AM70" s="10" t="s">
        <v>830</v>
      </c>
      <c r="AN70" s="34"/>
      <c r="AO70" s="8" t="s">
        <v>837</v>
      </c>
    </row>
    <row r="71" spans="1:41" s="36" customFormat="1" ht="22.5" x14ac:dyDescent="0.2">
      <c r="A71" s="49" t="s">
        <v>836</v>
      </c>
      <c r="B71" s="35">
        <v>2017</v>
      </c>
      <c r="C71" s="27" t="s">
        <v>103</v>
      </c>
      <c r="D71" s="27" t="s">
        <v>835</v>
      </c>
      <c r="E71" s="48" t="s">
        <v>24</v>
      </c>
      <c r="F71" s="47" t="s">
        <v>23</v>
      </c>
      <c r="G71" s="46" t="s">
        <v>834</v>
      </c>
      <c r="H71" s="30" t="s">
        <v>833</v>
      </c>
      <c r="I71" s="45" t="s">
        <v>832</v>
      </c>
      <c r="J71" s="35" t="s">
        <v>8</v>
      </c>
      <c r="K71" s="27" t="s">
        <v>8</v>
      </c>
      <c r="L71" s="20">
        <v>43100</v>
      </c>
      <c r="M71" s="24"/>
      <c r="N71" s="25"/>
      <c r="O71" s="24">
        <v>80853360</v>
      </c>
      <c r="P71" s="23">
        <v>80853360</v>
      </c>
      <c r="Q71" s="22">
        <f>O71-P71</f>
        <v>0</v>
      </c>
      <c r="R71" s="22"/>
      <c r="S71" s="16"/>
      <c r="T71" s="16"/>
      <c r="U71" s="21">
        <v>42931</v>
      </c>
      <c r="V71" s="20"/>
      <c r="W71" s="117"/>
      <c r="X71" s="18" t="s">
        <v>7</v>
      </c>
      <c r="Y71" s="17">
        <v>42963</v>
      </c>
      <c r="Z71" s="16"/>
      <c r="AA71" s="16"/>
      <c r="AB71" s="16" t="s">
        <v>252</v>
      </c>
      <c r="AC71" s="16"/>
      <c r="AD71" s="16"/>
      <c r="AE71" s="16"/>
      <c r="AF71" s="16" t="s">
        <v>4</v>
      </c>
      <c r="AG71" s="16"/>
      <c r="AH71" s="68" t="s">
        <v>831</v>
      </c>
      <c r="AI71" s="37">
        <v>37579</v>
      </c>
      <c r="AJ71" s="27" t="s">
        <v>667</v>
      </c>
      <c r="AK71" s="65">
        <v>75</v>
      </c>
      <c r="AL71" s="22">
        <v>365824148</v>
      </c>
      <c r="AM71" s="39" t="s">
        <v>830</v>
      </c>
      <c r="AN71" s="38"/>
      <c r="AO71" s="37" t="s">
        <v>829</v>
      </c>
    </row>
    <row r="72" spans="1:41" s="7" customFormat="1" ht="56.25" x14ac:dyDescent="0.2">
      <c r="A72" s="32" t="s">
        <v>828</v>
      </c>
      <c r="B72" s="13">
        <v>2017</v>
      </c>
      <c r="C72" s="27" t="s">
        <v>15</v>
      </c>
      <c r="D72" s="27" t="s">
        <v>827</v>
      </c>
      <c r="E72" s="33" t="s">
        <v>24</v>
      </c>
      <c r="F72" s="32" t="s">
        <v>826</v>
      </c>
      <c r="G72" s="31" t="s">
        <v>825</v>
      </c>
      <c r="H72" s="30" t="s">
        <v>824</v>
      </c>
      <c r="I72" s="29" t="s">
        <v>823</v>
      </c>
      <c r="J72" s="35" t="s">
        <v>8</v>
      </c>
      <c r="K72" s="27" t="s">
        <v>8</v>
      </c>
      <c r="L72" s="20">
        <v>43100</v>
      </c>
      <c r="M72" s="24">
        <v>3183250</v>
      </c>
      <c r="N72" s="25"/>
      <c r="O72" s="24">
        <v>0</v>
      </c>
      <c r="P72" s="23">
        <f>M72</f>
        <v>3183250</v>
      </c>
      <c r="Q72" s="22">
        <f>M72-P72</f>
        <v>0</v>
      </c>
      <c r="R72" s="22"/>
      <c r="S72" s="16">
        <v>42867</v>
      </c>
      <c r="T72" s="16"/>
      <c r="U72" s="21">
        <v>42901</v>
      </c>
      <c r="V72" s="20"/>
      <c r="W72" s="19"/>
      <c r="X72" s="18" t="s">
        <v>7</v>
      </c>
      <c r="Y72" s="17">
        <v>43005</v>
      </c>
      <c r="Z72" s="16" t="s">
        <v>447</v>
      </c>
      <c r="AA72" s="42"/>
      <c r="AB72" s="15" t="s">
        <v>822</v>
      </c>
      <c r="AC72" s="15"/>
      <c r="AD72" s="15"/>
      <c r="AE72" s="15"/>
      <c r="AF72" s="15" t="s">
        <v>4</v>
      </c>
      <c r="AG72" s="15"/>
      <c r="AH72" s="67" t="s">
        <v>37</v>
      </c>
      <c r="AI72" s="8" t="s">
        <v>821</v>
      </c>
      <c r="AJ72" s="15" t="s">
        <v>667</v>
      </c>
      <c r="AK72" s="12">
        <v>75</v>
      </c>
      <c r="AL72" s="58">
        <v>2387437.5</v>
      </c>
      <c r="AM72" s="10" t="s">
        <v>820</v>
      </c>
      <c r="AN72" s="34"/>
      <c r="AO72" s="8"/>
    </row>
    <row r="73" spans="1:41" s="7" customFormat="1" ht="22.5" x14ac:dyDescent="0.2">
      <c r="A73" s="32" t="s">
        <v>819</v>
      </c>
      <c r="B73" s="13">
        <v>2017</v>
      </c>
      <c r="C73" s="27" t="s">
        <v>15</v>
      </c>
      <c r="D73" s="27" t="s">
        <v>818</v>
      </c>
      <c r="E73" s="33" t="s">
        <v>24</v>
      </c>
      <c r="F73" s="32" t="s">
        <v>12</v>
      </c>
      <c r="G73" s="31" t="s">
        <v>817</v>
      </c>
      <c r="H73" s="30" t="s">
        <v>816</v>
      </c>
      <c r="I73" s="29" t="s">
        <v>815</v>
      </c>
      <c r="J73" s="35" t="s">
        <v>8</v>
      </c>
      <c r="K73" s="27" t="s">
        <v>8</v>
      </c>
      <c r="L73" s="20">
        <v>43100</v>
      </c>
      <c r="M73" s="24">
        <v>4327819</v>
      </c>
      <c r="N73" s="25"/>
      <c r="O73" s="24"/>
      <c r="P73" s="23">
        <v>4327819</v>
      </c>
      <c r="Q73" s="22">
        <f>M73-P73</f>
        <v>0</v>
      </c>
      <c r="R73" s="22"/>
      <c r="S73" s="16">
        <v>42870</v>
      </c>
      <c r="T73" s="16"/>
      <c r="U73" s="21">
        <v>42902</v>
      </c>
      <c r="V73" s="20"/>
      <c r="W73" s="19"/>
      <c r="X73" s="18" t="s">
        <v>7</v>
      </c>
      <c r="Y73" s="17">
        <v>43125</v>
      </c>
      <c r="Z73" s="16" t="s">
        <v>814</v>
      </c>
      <c r="AA73" s="42" t="s">
        <v>813</v>
      </c>
      <c r="AB73" s="15" t="s">
        <v>5</v>
      </c>
      <c r="AC73" s="15"/>
      <c r="AD73" s="15"/>
      <c r="AE73" s="15"/>
      <c r="AF73" s="15" t="s">
        <v>4</v>
      </c>
      <c r="AG73" s="15"/>
      <c r="AH73" s="67" t="s">
        <v>491</v>
      </c>
      <c r="AI73" s="8">
        <v>2801806</v>
      </c>
      <c r="AJ73" s="15" t="s">
        <v>667</v>
      </c>
      <c r="AK73" s="12">
        <v>75</v>
      </c>
      <c r="AL73" s="58">
        <v>2813083</v>
      </c>
      <c r="AM73" s="10" t="s">
        <v>812</v>
      </c>
      <c r="AN73" s="34"/>
      <c r="AO73" s="8"/>
    </row>
    <row r="74" spans="1:41" s="7" customFormat="1" ht="67.5" x14ac:dyDescent="0.2">
      <c r="A74" s="32" t="s">
        <v>811</v>
      </c>
      <c r="B74" s="13">
        <v>2017</v>
      </c>
      <c r="C74" s="27" t="s">
        <v>504</v>
      </c>
      <c r="D74" s="27" t="s">
        <v>505</v>
      </c>
      <c r="E74" s="33" t="s">
        <v>30</v>
      </c>
      <c r="F74" s="32" t="s">
        <v>12</v>
      </c>
      <c r="G74" s="31" t="s">
        <v>810</v>
      </c>
      <c r="H74" s="30" t="s">
        <v>809</v>
      </c>
      <c r="I74" s="29" t="s">
        <v>808</v>
      </c>
      <c r="J74" s="35" t="s">
        <v>8</v>
      </c>
      <c r="K74" s="27" t="s">
        <v>8</v>
      </c>
      <c r="L74" s="26">
        <v>43100</v>
      </c>
      <c r="M74" s="24">
        <v>28500000</v>
      </c>
      <c r="N74" s="25"/>
      <c r="O74" s="24">
        <v>0</v>
      </c>
      <c r="P74" s="23">
        <v>0</v>
      </c>
      <c r="Q74" s="22">
        <f>M74-P74</f>
        <v>28500000</v>
      </c>
      <c r="R74" s="22"/>
      <c r="S74" s="16">
        <v>42871</v>
      </c>
      <c r="T74" s="16"/>
      <c r="U74" s="21">
        <v>43054</v>
      </c>
      <c r="V74" s="20"/>
      <c r="W74" s="19"/>
      <c r="X74" s="18" t="s">
        <v>7</v>
      </c>
      <c r="Y74" s="17">
        <v>43215</v>
      </c>
      <c r="Z74" s="16"/>
      <c r="AA74" s="15"/>
      <c r="AB74" s="15" t="s">
        <v>5</v>
      </c>
      <c r="AC74" s="15"/>
      <c r="AD74" s="15"/>
      <c r="AE74" s="15"/>
      <c r="AF74" s="15" t="s">
        <v>498</v>
      </c>
      <c r="AG74" s="15"/>
      <c r="AH74" s="8" t="s">
        <v>498</v>
      </c>
      <c r="AI74" s="8">
        <v>0</v>
      </c>
      <c r="AJ74" s="15">
        <v>0</v>
      </c>
      <c r="AK74" s="12">
        <v>0</v>
      </c>
      <c r="AL74" s="58">
        <v>0</v>
      </c>
      <c r="AM74" s="10" t="s">
        <v>807</v>
      </c>
      <c r="AN74" s="34"/>
      <c r="AO74" s="8" t="s">
        <v>806</v>
      </c>
    </row>
    <row r="75" spans="1:41" s="7" customFormat="1" ht="33.75" x14ac:dyDescent="0.2">
      <c r="A75" s="32" t="s">
        <v>805</v>
      </c>
      <c r="B75" s="13">
        <v>2017</v>
      </c>
      <c r="C75" s="27" t="s">
        <v>15</v>
      </c>
      <c r="D75" s="27" t="s">
        <v>804</v>
      </c>
      <c r="E75" s="33" t="s">
        <v>24</v>
      </c>
      <c r="F75" s="32" t="s">
        <v>803</v>
      </c>
      <c r="G75" s="31" t="s">
        <v>802</v>
      </c>
      <c r="H75" s="30" t="s">
        <v>801</v>
      </c>
      <c r="I75" s="29" t="s">
        <v>800</v>
      </c>
      <c r="J75" s="35" t="s">
        <v>8</v>
      </c>
      <c r="K75" s="116">
        <v>0</v>
      </c>
      <c r="L75" s="20"/>
      <c r="M75" s="86"/>
      <c r="N75" s="116"/>
      <c r="O75" s="24">
        <v>4572813</v>
      </c>
      <c r="P75" s="23">
        <f>O75</f>
        <v>4572813</v>
      </c>
      <c r="Q75" s="22">
        <f>O75-P75</f>
        <v>0</v>
      </c>
      <c r="R75" s="22"/>
      <c r="S75" s="16">
        <v>42944</v>
      </c>
      <c r="T75" s="16"/>
      <c r="U75" s="21">
        <v>42916</v>
      </c>
      <c r="V75" s="20"/>
      <c r="W75" s="19">
        <v>43008</v>
      </c>
      <c r="X75" s="18" t="s">
        <v>7</v>
      </c>
      <c r="Y75" s="17">
        <v>43126</v>
      </c>
      <c r="Z75" s="16"/>
      <c r="AA75" s="42"/>
      <c r="AB75" s="15" t="s">
        <v>5</v>
      </c>
      <c r="AC75" s="15"/>
      <c r="AD75" s="15"/>
      <c r="AE75" s="15"/>
      <c r="AF75" s="15"/>
      <c r="AG75" s="15"/>
      <c r="AH75" s="67"/>
      <c r="AI75" s="8"/>
      <c r="AJ75" s="14"/>
      <c r="AK75" s="12"/>
      <c r="AL75" s="58"/>
      <c r="AM75" s="10"/>
      <c r="AN75" s="34"/>
      <c r="AO75" s="8" t="s">
        <v>799</v>
      </c>
    </row>
    <row r="76" spans="1:41" ht="70.5" customHeight="1" x14ac:dyDescent="0.2">
      <c r="A76" s="32" t="s">
        <v>798</v>
      </c>
      <c r="B76" s="104">
        <v>2017</v>
      </c>
      <c r="C76" s="100" t="s">
        <v>276</v>
      </c>
      <c r="D76" s="114" t="s">
        <v>791</v>
      </c>
      <c r="E76" s="101" t="s">
        <v>159</v>
      </c>
      <c r="F76" s="101" t="s">
        <v>158</v>
      </c>
      <c r="G76" s="100" t="s">
        <v>790</v>
      </c>
      <c r="H76" s="113" t="s">
        <v>789</v>
      </c>
      <c r="I76" s="104" t="s">
        <v>788</v>
      </c>
      <c r="J76" s="104" t="s">
        <v>634</v>
      </c>
      <c r="K76" s="100" t="s">
        <v>797</v>
      </c>
      <c r="L76" s="112">
        <v>43100</v>
      </c>
      <c r="M76" s="108">
        <v>438140316</v>
      </c>
      <c r="N76" s="111"/>
      <c r="O76" s="108"/>
      <c r="P76" s="110">
        <f>M76-Q76</f>
        <v>328605237</v>
      </c>
      <c r="Q76" s="109">
        <v>109535079</v>
      </c>
      <c r="R76" s="108"/>
      <c r="S76" s="107">
        <v>42874</v>
      </c>
      <c r="T76" s="107"/>
      <c r="U76" s="106">
        <v>43439</v>
      </c>
      <c r="V76" s="106"/>
      <c r="W76" s="106">
        <v>43439</v>
      </c>
      <c r="X76" s="100" t="s">
        <v>430</v>
      </c>
      <c r="Y76" s="107"/>
      <c r="Z76" s="107"/>
      <c r="AA76" s="107" t="s">
        <v>796</v>
      </c>
      <c r="AB76" s="107" t="s">
        <v>252</v>
      </c>
      <c r="AC76" s="107"/>
      <c r="AD76" s="107"/>
      <c r="AE76" s="107"/>
      <c r="AF76" s="107" t="s">
        <v>4</v>
      </c>
      <c r="AG76" s="106"/>
      <c r="AH76" s="105" t="s">
        <v>445</v>
      </c>
      <c r="AI76" s="104" t="s">
        <v>795</v>
      </c>
      <c r="AJ76" s="100" t="s">
        <v>667</v>
      </c>
      <c r="AK76" s="103">
        <v>75</v>
      </c>
      <c r="AL76" s="102">
        <v>328605237</v>
      </c>
      <c r="AM76" s="101" t="s">
        <v>794</v>
      </c>
      <c r="AN76" s="100" t="s">
        <v>793</v>
      </c>
      <c r="AO76" s="100" t="s">
        <v>780</v>
      </c>
    </row>
    <row r="77" spans="1:41" ht="105" x14ac:dyDescent="0.2">
      <c r="A77" s="115" t="s">
        <v>792</v>
      </c>
      <c r="B77" s="104">
        <v>2017</v>
      </c>
      <c r="C77" s="100" t="s">
        <v>276</v>
      </c>
      <c r="D77" s="114" t="s">
        <v>791</v>
      </c>
      <c r="E77" s="101" t="s">
        <v>159</v>
      </c>
      <c r="F77" s="101" t="s">
        <v>146</v>
      </c>
      <c r="G77" s="100" t="s">
        <v>790</v>
      </c>
      <c r="H77" s="113" t="s">
        <v>789</v>
      </c>
      <c r="I77" s="104" t="s">
        <v>788</v>
      </c>
      <c r="J77" s="104"/>
      <c r="K77" s="100"/>
      <c r="L77" s="112"/>
      <c r="M77" s="108"/>
      <c r="N77" s="111"/>
      <c r="O77" s="108">
        <v>325000000</v>
      </c>
      <c r="P77" s="110"/>
      <c r="Q77" s="109"/>
      <c r="R77" s="108"/>
      <c r="S77" s="107"/>
      <c r="T77" s="107"/>
      <c r="U77" s="106"/>
      <c r="V77" s="106"/>
      <c r="W77" s="106">
        <v>43439</v>
      </c>
      <c r="X77" s="100" t="s">
        <v>430</v>
      </c>
      <c r="Y77" s="107"/>
      <c r="Z77" s="107"/>
      <c r="AA77" s="104"/>
      <c r="AB77" s="107"/>
      <c r="AC77" s="107"/>
      <c r="AD77" s="107"/>
      <c r="AE77" s="107"/>
      <c r="AF77" s="107"/>
      <c r="AG77" s="106"/>
      <c r="AH77" s="105"/>
      <c r="AI77" s="104"/>
      <c r="AJ77" s="100"/>
      <c r="AK77" s="103"/>
      <c r="AL77" s="102"/>
      <c r="AM77" s="101" t="s">
        <v>787</v>
      </c>
      <c r="AN77" s="100"/>
      <c r="AO77" s="100"/>
    </row>
    <row r="78" spans="1:41" s="36" customFormat="1" ht="78.75" x14ac:dyDescent="0.2">
      <c r="A78" s="32" t="s">
        <v>786</v>
      </c>
      <c r="B78" s="81">
        <v>2017</v>
      </c>
      <c r="C78" s="27" t="s">
        <v>103</v>
      </c>
      <c r="D78" s="27" t="s">
        <v>472</v>
      </c>
      <c r="E78" s="80" t="s">
        <v>13</v>
      </c>
      <c r="F78" s="46" t="s">
        <v>88</v>
      </c>
      <c r="G78" s="46" t="s">
        <v>778</v>
      </c>
      <c r="H78" s="30" t="s">
        <v>777</v>
      </c>
      <c r="I78" s="45" t="s">
        <v>776</v>
      </c>
      <c r="J78" s="35" t="s">
        <v>8</v>
      </c>
      <c r="K78" s="27" t="s">
        <v>8</v>
      </c>
      <c r="L78" s="26">
        <v>43100</v>
      </c>
      <c r="M78" s="24">
        <v>15000000000</v>
      </c>
      <c r="N78" s="25"/>
      <c r="O78" s="24"/>
      <c r="P78" s="23">
        <f>M78-Q78</f>
        <v>15000000000</v>
      </c>
      <c r="Q78" s="22"/>
      <c r="R78" s="22">
        <v>0</v>
      </c>
      <c r="S78" s="79">
        <v>42874</v>
      </c>
      <c r="T78" s="16"/>
      <c r="U78" s="43">
        <v>43100</v>
      </c>
      <c r="V78" s="19"/>
      <c r="W78" s="78">
        <v>43220</v>
      </c>
      <c r="X78" s="18" t="s">
        <v>7</v>
      </c>
      <c r="Y78" s="17">
        <v>43544</v>
      </c>
      <c r="Z78" s="16" t="s">
        <v>785</v>
      </c>
      <c r="AA78" s="16" t="s">
        <v>784</v>
      </c>
      <c r="AB78" s="16" t="s">
        <v>374</v>
      </c>
      <c r="AC78" s="16"/>
      <c r="AD78" s="16"/>
      <c r="AE78" s="16"/>
      <c r="AF78" s="16" t="s">
        <v>4</v>
      </c>
      <c r="AG78" s="19"/>
      <c r="AH78" s="68" t="s">
        <v>491</v>
      </c>
      <c r="AI78" s="77" t="s">
        <v>783</v>
      </c>
      <c r="AJ78" s="16" t="s">
        <v>782</v>
      </c>
      <c r="AK78" s="41">
        <v>125</v>
      </c>
      <c r="AL78" s="40">
        <v>18750000000</v>
      </c>
      <c r="AM78" s="39" t="s">
        <v>781</v>
      </c>
      <c r="AN78" s="38"/>
      <c r="AO78" s="37" t="s">
        <v>780</v>
      </c>
    </row>
    <row r="79" spans="1:41" s="36" customFormat="1" ht="78.75" x14ac:dyDescent="0.2">
      <c r="A79" s="49" t="s">
        <v>779</v>
      </c>
      <c r="B79" s="35">
        <v>2017</v>
      </c>
      <c r="C79" s="27" t="s">
        <v>103</v>
      </c>
      <c r="D79" s="27" t="s">
        <v>472</v>
      </c>
      <c r="E79" s="48" t="s">
        <v>13</v>
      </c>
      <c r="F79" s="46" t="s">
        <v>88</v>
      </c>
      <c r="G79" s="46" t="s">
        <v>778</v>
      </c>
      <c r="H79" s="30" t="s">
        <v>777</v>
      </c>
      <c r="I79" s="45" t="s">
        <v>776</v>
      </c>
      <c r="J79" s="35"/>
      <c r="K79" s="27"/>
      <c r="L79" s="26"/>
      <c r="M79" s="24"/>
      <c r="N79" s="25"/>
      <c r="O79" s="24">
        <v>3516500000</v>
      </c>
      <c r="P79" s="23"/>
      <c r="Q79" s="22"/>
      <c r="R79" s="22"/>
      <c r="S79" s="16">
        <v>43158</v>
      </c>
      <c r="T79" s="16"/>
      <c r="U79" s="43"/>
      <c r="V79" s="19"/>
      <c r="W79" s="19">
        <v>43220</v>
      </c>
      <c r="X79" s="18" t="s">
        <v>7</v>
      </c>
      <c r="Y79" s="17">
        <v>43544</v>
      </c>
      <c r="Z79" s="16"/>
      <c r="AA79" s="16"/>
      <c r="AB79" s="16"/>
      <c r="AC79" s="16"/>
      <c r="AD79" s="16"/>
      <c r="AE79" s="16"/>
      <c r="AF79" s="16"/>
      <c r="AG79" s="19"/>
      <c r="AH79" s="68"/>
      <c r="AI79" s="77"/>
      <c r="AJ79" s="16"/>
      <c r="AK79" s="41"/>
      <c r="AL79" s="40"/>
      <c r="AM79" s="39"/>
      <c r="AN79" s="38"/>
      <c r="AO79" s="37" t="s">
        <v>775</v>
      </c>
    </row>
    <row r="80" spans="1:41" s="7" customFormat="1" ht="56.25" x14ac:dyDescent="0.2">
      <c r="A80" s="32" t="s">
        <v>774</v>
      </c>
      <c r="B80" s="13">
        <v>2017</v>
      </c>
      <c r="C80" s="27" t="s">
        <v>15</v>
      </c>
      <c r="D80" s="27" t="s">
        <v>773</v>
      </c>
      <c r="E80" s="33" t="s">
        <v>570</v>
      </c>
      <c r="F80" s="32" t="s">
        <v>23</v>
      </c>
      <c r="G80" s="31" t="s">
        <v>772</v>
      </c>
      <c r="H80" s="30">
        <v>19498203</v>
      </c>
      <c r="I80" s="29" t="s">
        <v>771</v>
      </c>
      <c r="J80" s="35" t="s">
        <v>8</v>
      </c>
      <c r="K80" s="27" t="s">
        <v>8</v>
      </c>
      <c r="L80" s="20">
        <v>43100</v>
      </c>
      <c r="M80" s="24">
        <v>43000000</v>
      </c>
      <c r="N80" s="25"/>
      <c r="O80" s="24"/>
      <c r="P80" s="23">
        <f>M80</f>
        <v>43000000</v>
      </c>
      <c r="Q80" s="22">
        <f>M80-P80</f>
        <v>0</v>
      </c>
      <c r="R80" s="22"/>
      <c r="S80" s="16">
        <v>42877</v>
      </c>
      <c r="T80" s="16"/>
      <c r="U80" s="21">
        <v>42955</v>
      </c>
      <c r="V80" s="20"/>
      <c r="W80" s="19" t="s">
        <v>770</v>
      </c>
      <c r="X80" s="18" t="s">
        <v>7</v>
      </c>
      <c r="Y80" s="17">
        <v>43012</v>
      </c>
      <c r="Z80" s="16"/>
      <c r="AA80" s="15"/>
      <c r="AB80" s="15" t="s">
        <v>5</v>
      </c>
      <c r="AC80" s="15"/>
      <c r="AD80" s="15"/>
      <c r="AE80" s="15"/>
      <c r="AF80" s="15" t="s">
        <v>4</v>
      </c>
      <c r="AG80" s="15"/>
      <c r="AH80" s="67" t="s">
        <v>445</v>
      </c>
      <c r="AI80" s="8" t="s">
        <v>769</v>
      </c>
      <c r="AJ80" s="15" t="s">
        <v>667</v>
      </c>
      <c r="AK80" s="12">
        <v>75</v>
      </c>
      <c r="AL80" s="58">
        <v>32250000</v>
      </c>
      <c r="AM80" s="10" t="s">
        <v>768</v>
      </c>
      <c r="AN80" s="34"/>
      <c r="AO80" s="8" t="s">
        <v>767</v>
      </c>
    </row>
    <row r="81" spans="1:41" s="7" customFormat="1" ht="45" x14ac:dyDescent="0.2">
      <c r="A81" s="32" t="s">
        <v>766</v>
      </c>
      <c r="B81" s="13">
        <v>2017</v>
      </c>
      <c r="C81" s="27" t="s">
        <v>103</v>
      </c>
      <c r="D81" s="27" t="s">
        <v>765</v>
      </c>
      <c r="E81" s="33" t="s">
        <v>30</v>
      </c>
      <c r="F81" s="32" t="s">
        <v>23</v>
      </c>
      <c r="G81" s="31" t="s">
        <v>761</v>
      </c>
      <c r="H81" s="30" t="s">
        <v>760</v>
      </c>
      <c r="I81" s="29" t="s">
        <v>759</v>
      </c>
      <c r="J81" s="35" t="s">
        <v>8</v>
      </c>
      <c r="K81" s="27" t="s">
        <v>8</v>
      </c>
      <c r="L81" s="26">
        <v>43100</v>
      </c>
      <c r="M81" s="24">
        <v>599092152</v>
      </c>
      <c r="N81" s="25"/>
      <c r="O81" s="24"/>
      <c r="P81" s="23">
        <v>239636860</v>
      </c>
      <c r="Q81" s="22">
        <f>M81-P81</f>
        <v>359455292</v>
      </c>
      <c r="R81" s="22"/>
      <c r="S81" s="16">
        <v>42880</v>
      </c>
      <c r="T81" s="16"/>
      <c r="U81" s="21">
        <v>43085</v>
      </c>
      <c r="V81" s="20"/>
      <c r="W81" s="19">
        <v>43281</v>
      </c>
      <c r="X81" s="18" t="s">
        <v>7</v>
      </c>
      <c r="Y81" s="17">
        <v>43328</v>
      </c>
      <c r="Z81" s="16" t="s">
        <v>72</v>
      </c>
      <c r="AA81" s="42"/>
      <c r="AB81" s="15" t="s">
        <v>141</v>
      </c>
      <c r="AC81" s="15" t="s">
        <v>758</v>
      </c>
      <c r="AD81" s="15"/>
      <c r="AE81" s="15"/>
      <c r="AF81" s="15" t="s">
        <v>4</v>
      </c>
      <c r="AG81" s="15"/>
      <c r="AH81" s="14" t="s">
        <v>108</v>
      </c>
      <c r="AI81" s="8" t="s">
        <v>764</v>
      </c>
      <c r="AJ81" s="15" t="s">
        <v>731</v>
      </c>
      <c r="AK81" s="12">
        <v>100</v>
      </c>
      <c r="AL81" s="58">
        <v>599092152</v>
      </c>
      <c r="AM81" s="10" t="s">
        <v>763</v>
      </c>
      <c r="AN81" s="34"/>
      <c r="AO81" s="8" t="s">
        <v>757</v>
      </c>
    </row>
    <row r="82" spans="1:41" s="36" customFormat="1" ht="33.75" x14ac:dyDescent="0.2">
      <c r="A82" s="49" t="s">
        <v>762</v>
      </c>
      <c r="B82" s="35">
        <v>2017</v>
      </c>
      <c r="C82" s="27"/>
      <c r="D82" s="27"/>
      <c r="E82" s="48"/>
      <c r="F82" s="47" t="s">
        <v>23</v>
      </c>
      <c r="G82" s="46" t="s">
        <v>761</v>
      </c>
      <c r="H82" s="30" t="s">
        <v>760</v>
      </c>
      <c r="I82" s="45" t="s">
        <v>759</v>
      </c>
      <c r="J82" s="35"/>
      <c r="K82" s="27"/>
      <c r="L82" s="26"/>
      <c r="M82" s="24"/>
      <c r="N82" s="25"/>
      <c r="O82" s="24">
        <v>299546</v>
      </c>
      <c r="P82" s="23"/>
      <c r="Q82" s="22">
        <f>O82</f>
        <v>299546</v>
      </c>
      <c r="R82" s="22"/>
      <c r="S82" s="16"/>
      <c r="T82" s="16"/>
      <c r="U82" s="43"/>
      <c r="V82" s="19"/>
      <c r="W82" s="19">
        <v>43281</v>
      </c>
      <c r="X82" s="18" t="s">
        <v>7</v>
      </c>
      <c r="Y82" s="17">
        <v>43328</v>
      </c>
      <c r="Z82" s="16" t="s">
        <v>72</v>
      </c>
      <c r="AA82" s="74"/>
      <c r="AB82" s="16" t="s">
        <v>141</v>
      </c>
      <c r="AC82" s="16" t="s">
        <v>758</v>
      </c>
      <c r="AD82" s="16"/>
      <c r="AE82" s="16"/>
      <c r="AF82" s="16"/>
      <c r="AG82" s="19"/>
      <c r="AH82" s="27"/>
      <c r="AI82" s="77"/>
      <c r="AJ82" s="16"/>
      <c r="AK82" s="41"/>
      <c r="AL82" s="40"/>
      <c r="AM82" s="39"/>
      <c r="AN82" s="38"/>
      <c r="AO82" s="37" t="s">
        <v>757</v>
      </c>
    </row>
    <row r="83" spans="1:41" s="7" customFormat="1" ht="45" x14ac:dyDescent="0.2">
      <c r="A83" s="32" t="s">
        <v>756</v>
      </c>
      <c r="B83" s="13">
        <v>2017</v>
      </c>
      <c r="C83" s="27" t="s">
        <v>15</v>
      </c>
      <c r="D83" s="27" t="s">
        <v>755</v>
      </c>
      <c r="E83" s="33" t="s">
        <v>30</v>
      </c>
      <c r="F83" s="32" t="s">
        <v>12</v>
      </c>
      <c r="G83" s="31" t="s">
        <v>754</v>
      </c>
      <c r="H83" s="30" t="s">
        <v>753</v>
      </c>
      <c r="I83" s="29" t="s">
        <v>752</v>
      </c>
      <c r="J83" s="35" t="s">
        <v>8</v>
      </c>
      <c r="K83" s="27" t="s">
        <v>8</v>
      </c>
      <c r="L83" s="26">
        <v>43100</v>
      </c>
      <c r="M83" s="24">
        <v>11074818</v>
      </c>
      <c r="N83" s="25"/>
      <c r="O83" s="24">
        <v>0</v>
      </c>
      <c r="P83" s="23">
        <v>5494001</v>
      </c>
      <c r="Q83" s="22">
        <f>M83-P83</f>
        <v>5580817</v>
      </c>
      <c r="R83" s="22">
        <v>1</v>
      </c>
      <c r="S83" s="16">
        <v>42881</v>
      </c>
      <c r="T83" s="16"/>
      <c r="U83" s="21">
        <v>43084</v>
      </c>
      <c r="V83" s="20"/>
      <c r="W83" s="19"/>
      <c r="X83" s="18" t="s">
        <v>7</v>
      </c>
      <c r="Y83" s="17">
        <v>43223</v>
      </c>
      <c r="Z83" s="16"/>
      <c r="AA83" s="15"/>
      <c r="AB83" s="15" t="s">
        <v>5</v>
      </c>
      <c r="AC83" s="15"/>
      <c r="AD83" s="15"/>
      <c r="AE83" s="15"/>
      <c r="AF83" s="15" t="s">
        <v>4</v>
      </c>
      <c r="AG83" s="15"/>
      <c r="AH83" s="14" t="s">
        <v>108</v>
      </c>
      <c r="AI83" s="8" t="s">
        <v>751</v>
      </c>
      <c r="AJ83" s="15" t="s">
        <v>667</v>
      </c>
      <c r="AK83" s="12">
        <v>75</v>
      </c>
      <c r="AL83" s="58">
        <v>9413595.3000000007</v>
      </c>
      <c r="AM83" s="10" t="s">
        <v>750</v>
      </c>
      <c r="AN83" s="34"/>
      <c r="AO83" s="8" t="s">
        <v>749</v>
      </c>
    </row>
    <row r="84" spans="1:41" s="7" customFormat="1" ht="33.75" x14ac:dyDescent="0.2">
      <c r="A84" s="32" t="s">
        <v>748</v>
      </c>
      <c r="B84" s="13">
        <v>2017</v>
      </c>
      <c r="C84" s="27" t="s">
        <v>712</v>
      </c>
      <c r="D84" s="27" t="s">
        <v>746</v>
      </c>
      <c r="E84" s="33" t="s">
        <v>30</v>
      </c>
      <c r="F84" s="32" t="s">
        <v>23</v>
      </c>
      <c r="G84" s="31" t="s">
        <v>745</v>
      </c>
      <c r="H84" s="30" t="s">
        <v>744</v>
      </c>
      <c r="I84" s="29" t="s">
        <v>743</v>
      </c>
      <c r="J84" s="35" t="s">
        <v>8</v>
      </c>
      <c r="K84" s="27" t="s">
        <v>8</v>
      </c>
      <c r="L84" s="26">
        <v>43100</v>
      </c>
      <c r="M84" s="24">
        <v>80000000</v>
      </c>
      <c r="N84" s="25"/>
      <c r="O84" s="24">
        <v>0</v>
      </c>
      <c r="P84" s="23">
        <v>78401631</v>
      </c>
      <c r="Q84" s="63">
        <v>31772870</v>
      </c>
      <c r="R84" s="22">
        <v>1</v>
      </c>
      <c r="S84" s="16">
        <v>42888</v>
      </c>
      <c r="T84" s="16"/>
      <c r="U84" s="21">
        <v>43159</v>
      </c>
      <c r="V84" s="20"/>
      <c r="W84" s="19">
        <v>43159</v>
      </c>
      <c r="X84" s="18" t="s">
        <v>7</v>
      </c>
      <c r="Y84" s="17">
        <v>43249</v>
      </c>
      <c r="Z84" s="16" t="s">
        <v>6</v>
      </c>
      <c r="AA84" s="15"/>
      <c r="AB84" s="15" t="s">
        <v>252</v>
      </c>
      <c r="AC84" s="15"/>
      <c r="AD84" s="15"/>
      <c r="AE84" s="15"/>
      <c r="AF84" s="15" t="s">
        <v>4</v>
      </c>
      <c r="AG84" s="15"/>
      <c r="AH84" s="67" t="s">
        <v>445</v>
      </c>
      <c r="AI84" s="8" t="s">
        <v>742</v>
      </c>
      <c r="AJ84" s="15" t="s">
        <v>667</v>
      </c>
      <c r="AK84" s="12">
        <v>75</v>
      </c>
      <c r="AL84" s="58">
        <v>100000000</v>
      </c>
      <c r="AM84" s="10" t="s">
        <v>741</v>
      </c>
      <c r="AN84" s="34"/>
      <c r="AO84" s="8" t="s">
        <v>740</v>
      </c>
    </row>
    <row r="85" spans="1:41" s="36" customFormat="1" ht="33.75" x14ac:dyDescent="0.2">
      <c r="A85" s="49" t="s">
        <v>747</v>
      </c>
      <c r="B85" s="35">
        <v>2017</v>
      </c>
      <c r="C85" s="27" t="s">
        <v>712</v>
      </c>
      <c r="D85" s="27" t="s">
        <v>746</v>
      </c>
      <c r="E85" s="48" t="s">
        <v>30</v>
      </c>
      <c r="F85" s="47" t="s">
        <v>23</v>
      </c>
      <c r="G85" s="46" t="s">
        <v>745</v>
      </c>
      <c r="H85" s="30" t="s">
        <v>744</v>
      </c>
      <c r="I85" s="45" t="s">
        <v>743</v>
      </c>
      <c r="J85" s="35" t="s">
        <v>8</v>
      </c>
      <c r="K85" s="27" t="s">
        <v>8</v>
      </c>
      <c r="L85" s="26">
        <v>43100</v>
      </c>
      <c r="M85" s="24"/>
      <c r="N85" s="25"/>
      <c r="O85" s="24">
        <v>40000000</v>
      </c>
      <c r="P85" s="23">
        <v>0</v>
      </c>
      <c r="Q85" s="22"/>
      <c r="R85" s="22"/>
      <c r="S85" s="16">
        <v>42888</v>
      </c>
      <c r="T85" s="16"/>
      <c r="U85" s="21">
        <v>43084</v>
      </c>
      <c r="V85" s="20"/>
      <c r="W85" s="19">
        <v>43159</v>
      </c>
      <c r="X85" s="18" t="s">
        <v>7</v>
      </c>
      <c r="Y85" s="17">
        <v>43249</v>
      </c>
      <c r="Z85" s="16" t="s">
        <v>6</v>
      </c>
      <c r="AA85" s="16"/>
      <c r="AB85" s="16" t="s">
        <v>252</v>
      </c>
      <c r="AC85" s="16"/>
      <c r="AD85" s="16"/>
      <c r="AE85" s="16"/>
      <c r="AF85" s="16" t="s">
        <v>4</v>
      </c>
      <c r="AG85" s="16"/>
      <c r="AH85" s="68" t="s">
        <v>445</v>
      </c>
      <c r="AI85" s="37" t="s">
        <v>742</v>
      </c>
      <c r="AJ85" s="16" t="s">
        <v>667</v>
      </c>
      <c r="AK85" s="65">
        <v>75</v>
      </c>
      <c r="AL85" s="22">
        <v>100000000</v>
      </c>
      <c r="AM85" s="39" t="s">
        <v>741</v>
      </c>
      <c r="AN85" s="38"/>
      <c r="AO85" s="37" t="s">
        <v>740</v>
      </c>
    </row>
    <row r="86" spans="1:41" s="7" customFormat="1" ht="45" x14ac:dyDescent="0.2">
      <c r="A86" s="32" t="s">
        <v>739</v>
      </c>
      <c r="B86" s="13">
        <v>2017</v>
      </c>
      <c r="C86" s="27" t="s">
        <v>542</v>
      </c>
      <c r="D86" s="27" t="s">
        <v>738</v>
      </c>
      <c r="E86" s="33" t="s">
        <v>24</v>
      </c>
      <c r="F86" s="32" t="s">
        <v>737</v>
      </c>
      <c r="G86" s="31" t="s">
        <v>736</v>
      </c>
      <c r="H86" s="30" t="s">
        <v>735</v>
      </c>
      <c r="I86" s="29" t="s">
        <v>734</v>
      </c>
      <c r="J86" s="35" t="s">
        <v>8</v>
      </c>
      <c r="K86" s="27" t="s">
        <v>8</v>
      </c>
      <c r="L86" s="20">
        <v>43100</v>
      </c>
      <c r="M86" s="24">
        <v>712691000</v>
      </c>
      <c r="N86" s="25"/>
      <c r="O86" s="24">
        <v>0</v>
      </c>
      <c r="P86" s="23">
        <v>712691000</v>
      </c>
      <c r="Q86" s="22">
        <f>M86-P86</f>
        <v>0</v>
      </c>
      <c r="R86" s="22"/>
      <c r="S86" s="16">
        <v>42892</v>
      </c>
      <c r="T86" s="16"/>
      <c r="U86" s="21">
        <v>43069</v>
      </c>
      <c r="V86" s="20"/>
      <c r="W86" s="19"/>
      <c r="X86" s="18" t="s">
        <v>7</v>
      </c>
      <c r="Y86" s="17">
        <v>43105</v>
      </c>
      <c r="Z86" s="16"/>
      <c r="AA86" s="42" t="s">
        <v>733</v>
      </c>
      <c r="AB86" s="15" t="s">
        <v>252</v>
      </c>
      <c r="AC86" s="15"/>
      <c r="AD86" s="15"/>
      <c r="AE86" s="15"/>
      <c r="AF86" s="15" t="s">
        <v>4</v>
      </c>
      <c r="AG86" s="15"/>
      <c r="AH86" s="14" t="s">
        <v>108</v>
      </c>
      <c r="AI86" s="8" t="s">
        <v>732</v>
      </c>
      <c r="AJ86" s="15" t="s">
        <v>731</v>
      </c>
      <c r="AK86" s="12">
        <v>75</v>
      </c>
      <c r="AL86" s="58">
        <v>534518250</v>
      </c>
      <c r="AM86" s="10" t="s">
        <v>730</v>
      </c>
      <c r="AN86" s="34"/>
      <c r="AO86" s="8" t="s">
        <v>729</v>
      </c>
    </row>
    <row r="87" spans="1:41" s="7" customFormat="1" ht="22.5" x14ac:dyDescent="0.2">
      <c r="A87" s="32" t="s">
        <v>728</v>
      </c>
      <c r="B87" s="13">
        <v>2017</v>
      </c>
      <c r="C87" s="27" t="s">
        <v>15</v>
      </c>
      <c r="D87" s="27" t="s">
        <v>727</v>
      </c>
      <c r="E87" s="33" t="s">
        <v>30</v>
      </c>
      <c r="F87" s="32" t="s">
        <v>23</v>
      </c>
      <c r="G87" s="31" t="s">
        <v>726</v>
      </c>
      <c r="H87" s="30" t="s">
        <v>725</v>
      </c>
      <c r="I87" s="29" t="s">
        <v>724</v>
      </c>
      <c r="J87" s="35" t="s">
        <v>8</v>
      </c>
      <c r="K87" s="27" t="s">
        <v>8</v>
      </c>
      <c r="L87" s="26">
        <v>43100</v>
      </c>
      <c r="M87" s="24">
        <v>25000000</v>
      </c>
      <c r="N87" s="25"/>
      <c r="O87" s="24">
        <v>0</v>
      </c>
      <c r="P87" s="22">
        <v>5429970</v>
      </c>
      <c r="Q87" s="63">
        <v>3619980</v>
      </c>
      <c r="R87" s="22">
        <v>6296770</v>
      </c>
      <c r="S87" s="16">
        <v>42892</v>
      </c>
      <c r="T87" s="16"/>
      <c r="U87" s="21">
        <v>43008</v>
      </c>
      <c r="V87" s="20"/>
      <c r="W87" s="19">
        <v>43084</v>
      </c>
      <c r="X87" s="18" t="s">
        <v>7</v>
      </c>
      <c r="Y87" s="17">
        <v>43201</v>
      </c>
      <c r="Z87" s="16" t="s">
        <v>6</v>
      </c>
      <c r="AA87" s="15"/>
      <c r="AB87" s="15" t="s">
        <v>5</v>
      </c>
      <c r="AC87" s="15"/>
      <c r="AD87" s="15"/>
      <c r="AE87" s="15"/>
      <c r="AF87" s="15" t="s">
        <v>4</v>
      </c>
      <c r="AG87" s="15"/>
      <c r="AH87" s="67" t="s">
        <v>491</v>
      </c>
      <c r="AI87" s="8">
        <v>2808949</v>
      </c>
      <c r="AJ87" s="15" t="s">
        <v>667</v>
      </c>
      <c r="AK87" s="12">
        <v>75</v>
      </c>
      <c r="AL87" s="58">
        <v>16250000</v>
      </c>
      <c r="AM87" s="10" t="s">
        <v>723</v>
      </c>
      <c r="AN87" s="34"/>
      <c r="AO87" s="8" t="s">
        <v>722</v>
      </c>
    </row>
    <row r="88" spans="1:41" s="7" customFormat="1" ht="33.75" x14ac:dyDescent="0.2">
      <c r="A88" s="32" t="s">
        <v>721</v>
      </c>
      <c r="B88" s="13">
        <v>2017</v>
      </c>
      <c r="C88" s="27" t="s">
        <v>712</v>
      </c>
      <c r="D88" s="27" t="s">
        <v>711</v>
      </c>
      <c r="E88" s="33" t="s">
        <v>710</v>
      </c>
      <c r="F88" s="31" t="s">
        <v>486</v>
      </c>
      <c r="G88" s="31" t="s">
        <v>709</v>
      </c>
      <c r="H88" s="30" t="s">
        <v>708</v>
      </c>
      <c r="I88" s="29" t="s">
        <v>707</v>
      </c>
      <c r="J88" s="27" t="s">
        <v>555</v>
      </c>
      <c r="K88" s="27" t="s">
        <v>555</v>
      </c>
      <c r="L88" s="27" t="s">
        <v>555</v>
      </c>
      <c r="M88" s="24">
        <v>95178462</v>
      </c>
      <c r="N88" s="25">
        <v>115917</v>
      </c>
      <c r="O88" s="99">
        <v>0</v>
      </c>
      <c r="P88" s="98">
        <v>95178462</v>
      </c>
      <c r="Q88" s="22">
        <v>0</v>
      </c>
      <c r="R88" s="97" t="s">
        <v>706</v>
      </c>
      <c r="S88" s="16">
        <v>42892</v>
      </c>
      <c r="T88" s="16">
        <v>42892</v>
      </c>
      <c r="U88" s="43" t="s">
        <v>720</v>
      </c>
      <c r="V88" s="19">
        <v>43484</v>
      </c>
      <c r="W88" s="19" t="s">
        <v>705</v>
      </c>
      <c r="X88" s="18" t="s">
        <v>7</v>
      </c>
      <c r="Y88" s="17">
        <v>43493</v>
      </c>
      <c r="Z88" s="27" t="s">
        <v>642</v>
      </c>
      <c r="AA88" s="34"/>
      <c r="AB88" s="15" t="s">
        <v>252</v>
      </c>
      <c r="AC88" s="15" t="s">
        <v>719</v>
      </c>
      <c r="AD88" s="15">
        <v>42899</v>
      </c>
      <c r="AE88" s="13">
        <v>1019034687</v>
      </c>
      <c r="AF88" s="15" t="s">
        <v>4</v>
      </c>
      <c r="AG88" s="57" t="s">
        <v>718</v>
      </c>
      <c r="AH88" s="67" t="s">
        <v>702</v>
      </c>
      <c r="AI88" s="76">
        <v>103629</v>
      </c>
      <c r="AJ88" s="15" t="s">
        <v>701</v>
      </c>
      <c r="AK88" s="62">
        <v>0.15</v>
      </c>
      <c r="AL88" s="61">
        <v>14276769</v>
      </c>
      <c r="AM88" s="10" t="s">
        <v>717</v>
      </c>
      <c r="AN88" s="34"/>
      <c r="AO88" s="8" t="s">
        <v>699</v>
      </c>
    </row>
    <row r="89" spans="1:41" s="50" customFormat="1" ht="33.75" x14ac:dyDescent="0.25">
      <c r="A89" s="49" t="s">
        <v>716</v>
      </c>
      <c r="B89" s="35">
        <v>2017</v>
      </c>
      <c r="C89" s="27" t="s">
        <v>712</v>
      </c>
      <c r="D89" s="27" t="s">
        <v>711</v>
      </c>
      <c r="E89" s="48" t="s">
        <v>710</v>
      </c>
      <c r="F89" s="46" t="s">
        <v>486</v>
      </c>
      <c r="G89" s="46" t="s">
        <v>709</v>
      </c>
      <c r="H89" s="30" t="s">
        <v>708</v>
      </c>
      <c r="I89" s="45" t="s">
        <v>707</v>
      </c>
      <c r="J89" s="27" t="s">
        <v>555</v>
      </c>
      <c r="K89" s="27" t="s">
        <v>555</v>
      </c>
      <c r="L89" s="27" t="s">
        <v>555</v>
      </c>
      <c r="M89" s="24"/>
      <c r="N89" s="25">
        <v>96518</v>
      </c>
      <c r="O89" s="99">
        <v>12342955</v>
      </c>
      <c r="P89" s="98">
        <v>12342955</v>
      </c>
      <c r="Q89" s="22">
        <v>0</v>
      </c>
      <c r="R89" s="97" t="s">
        <v>706</v>
      </c>
      <c r="S89" s="16">
        <v>43249</v>
      </c>
      <c r="T89" s="16">
        <v>43249</v>
      </c>
      <c r="U89" s="43" t="s">
        <v>715</v>
      </c>
      <c r="V89" s="19">
        <v>43484</v>
      </c>
      <c r="W89" s="19" t="s">
        <v>705</v>
      </c>
      <c r="X89" s="18" t="s">
        <v>7</v>
      </c>
      <c r="Y89" s="17">
        <v>43493</v>
      </c>
      <c r="Z89" s="16"/>
      <c r="AA89" s="74"/>
      <c r="AB89" s="16" t="s">
        <v>94</v>
      </c>
      <c r="AC89" s="16" t="s">
        <v>704</v>
      </c>
      <c r="AD89" s="16">
        <v>43256</v>
      </c>
      <c r="AE89" s="35">
        <v>52550246</v>
      </c>
      <c r="AF89" s="16" t="s">
        <v>4</v>
      </c>
      <c r="AG89" s="19" t="s">
        <v>714</v>
      </c>
      <c r="AH89" s="68" t="s">
        <v>702</v>
      </c>
      <c r="AI89" s="77">
        <v>103629</v>
      </c>
      <c r="AJ89" s="16" t="s">
        <v>701</v>
      </c>
      <c r="AK89" s="41">
        <v>0.15</v>
      </c>
      <c r="AL89" s="40">
        <v>16128213</v>
      </c>
      <c r="AM89" s="39" t="s">
        <v>547</v>
      </c>
      <c r="AN89" s="51"/>
      <c r="AO89" s="37" t="s">
        <v>699</v>
      </c>
    </row>
    <row r="90" spans="1:41" s="50" customFormat="1" ht="33.75" x14ac:dyDescent="0.25">
      <c r="A90" s="49" t="s">
        <v>713</v>
      </c>
      <c r="B90" s="35">
        <v>2017</v>
      </c>
      <c r="C90" s="27" t="s">
        <v>712</v>
      </c>
      <c r="D90" s="27" t="s">
        <v>711</v>
      </c>
      <c r="E90" s="48" t="s">
        <v>710</v>
      </c>
      <c r="F90" s="46" t="s">
        <v>486</v>
      </c>
      <c r="G90" s="46" t="s">
        <v>709</v>
      </c>
      <c r="H90" s="30" t="s">
        <v>708</v>
      </c>
      <c r="I90" s="45" t="s">
        <v>707</v>
      </c>
      <c r="J90" s="27" t="s">
        <v>555</v>
      </c>
      <c r="K90" s="27" t="s">
        <v>555</v>
      </c>
      <c r="L90" s="27" t="s">
        <v>555</v>
      </c>
      <c r="M90" s="24"/>
      <c r="N90" s="25">
        <v>129518</v>
      </c>
      <c r="O90" s="99">
        <v>9338715</v>
      </c>
      <c r="P90" s="98">
        <v>9338715</v>
      </c>
      <c r="Q90" s="22">
        <v>0</v>
      </c>
      <c r="R90" s="97" t="s">
        <v>706</v>
      </c>
      <c r="S90" s="16">
        <v>43313</v>
      </c>
      <c r="T90" s="16">
        <v>43313</v>
      </c>
      <c r="U90" s="43" t="s">
        <v>705</v>
      </c>
      <c r="V90" s="19">
        <v>43484</v>
      </c>
      <c r="W90" s="19" t="s">
        <v>705</v>
      </c>
      <c r="X90" s="18" t="s">
        <v>7</v>
      </c>
      <c r="Y90" s="17">
        <v>43493</v>
      </c>
      <c r="Z90" s="16"/>
      <c r="AA90" s="74"/>
      <c r="AB90" s="16" t="s">
        <v>94</v>
      </c>
      <c r="AC90" s="16" t="s">
        <v>704</v>
      </c>
      <c r="AD90" s="16">
        <v>43256</v>
      </c>
      <c r="AE90" s="35">
        <v>52550246</v>
      </c>
      <c r="AF90" s="16" t="s">
        <v>4</v>
      </c>
      <c r="AG90" s="19" t="s">
        <v>703</v>
      </c>
      <c r="AH90" s="68" t="s">
        <v>702</v>
      </c>
      <c r="AI90" s="77">
        <v>103629</v>
      </c>
      <c r="AJ90" s="16" t="s">
        <v>701</v>
      </c>
      <c r="AK90" s="41">
        <v>0.15</v>
      </c>
      <c r="AL90" s="40">
        <v>17529020</v>
      </c>
      <c r="AM90" s="39" t="s">
        <v>700</v>
      </c>
      <c r="AN90" s="51"/>
      <c r="AO90" s="37" t="s">
        <v>699</v>
      </c>
    </row>
    <row r="91" spans="1:41" s="7" customFormat="1" ht="33.75" x14ac:dyDescent="0.2">
      <c r="A91" s="32" t="s">
        <v>698</v>
      </c>
      <c r="B91" s="13">
        <v>2017</v>
      </c>
      <c r="C91" s="27" t="s">
        <v>15</v>
      </c>
      <c r="D91" s="27" t="s">
        <v>695</v>
      </c>
      <c r="E91" s="33" t="s">
        <v>30</v>
      </c>
      <c r="F91" s="32" t="s">
        <v>23</v>
      </c>
      <c r="G91" s="31" t="s">
        <v>694</v>
      </c>
      <c r="H91" s="30" t="s">
        <v>577</v>
      </c>
      <c r="I91" s="29" t="s">
        <v>693</v>
      </c>
      <c r="J91" s="35" t="s">
        <v>8</v>
      </c>
      <c r="K91" s="27" t="s">
        <v>8</v>
      </c>
      <c r="L91" s="26">
        <v>43100</v>
      </c>
      <c r="M91" s="24">
        <v>49908798</v>
      </c>
      <c r="N91" s="25"/>
      <c r="O91" s="24">
        <v>0</v>
      </c>
      <c r="P91" s="22">
        <f>3510500+7288750</f>
        <v>10799250</v>
      </c>
      <c r="Q91" s="22">
        <v>3421243</v>
      </c>
      <c r="R91" s="22"/>
      <c r="S91" s="16">
        <v>42892</v>
      </c>
      <c r="T91" s="16"/>
      <c r="U91" s="21">
        <v>43100</v>
      </c>
      <c r="V91" s="20"/>
      <c r="W91" s="19"/>
      <c r="X91" s="18" t="s">
        <v>7</v>
      </c>
      <c r="Y91" s="17">
        <v>43202</v>
      </c>
      <c r="Z91" s="16" t="s">
        <v>6</v>
      </c>
      <c r="AA91" s="14"/>
      <c r="AB91" s="15" t="s">
        <v>5</v>
      </c>
      <c r="AC91" s="15"/>
      <c r="AD91" s="15"/>
      <c r="AE91" s="15"/>
      <c r="AF91" s="15" t="s">
        <v>4</v>
      </c>
      <c r="AG91" s="15"/>
      <c r="AH91" s="14" t="s">
        <v>108</v>
      </c>
      <c r="AI91" s="8" t="s">
        <v>692</v>
      </c>
      <c r="AJ91" s="15" t="s">
        <v>667</v>
      </c>
      <c r="AK91" s="12">
        <v>75</v>
      </c>
      <c r="AL91" s="58">
        <v>37431598.5</v>
      </c>
      <c r="AM91" s="10" t="s">
        <v>691</v>
      </c>
      <c r="AN91" s="34"/>
      <c r="AO91" s="8" t="s">
        <v>697</v>
      </c>
    </row>
    <row r="92" spans="1:41" s="36" customFormat="1" ht="33.75" x14ac:dyDescent="0.2">
      <c r="A92" s="49" t="s">
        <v>696</v>
      </c>
      <c r="B92" s="35">
        <v>2017</v>
      </c>
      <c r="C92" s="27" t="s">
        <v>15</v>
      </c>
      <c r="D92" s="27" t="s">
        <v>695</v>
      </c>
      <c r="E92" s="48" t="s">
        <v>30</v>
      </c>
      <c r="F92" s="47" t="s">
        <v>23</v>
      </c>
      <c r="G92" s="46" t="s">
        <v>694</v>
      </c>
      <c r="H92" s="30" t="s">
        <v>577</v>
      </c>
      <c r="I92" s="45" t="s">
        <v>693</v>
      </c>
      <c r="J92" s="35" t="s">
        <v>8</v>
      </c>
      <c r="K92" s="27" t="s">
        <v>8</v>
      </c>
      <c r="L92" s="26">
        <v>43100</v>
      </c>
      <c r="M92" s="24"/>
      <c r="N92" s="25"/>
      <c r="O92" s="24">
        <v>3403196</v>
      </c>
      <c r="P92" s="22">
        <v>0</v>
      </c>
      <c r="Q92" s="22"/>
      <c r="R92" s="22"/>
      <c r="S92" s="16">
        <v>43080</v>
      </c>
      <c r="T92" s="16"/>
      <c r="U92" s="21">
        <v>43100</v>
      </c>
      <c r="V92" s="20"/>
      <c r="W92" s="19"/>
      <c r="X92" s="18" t="s">
        <v>7</v>
      </c>
      <c r="Y92" s="17">
        <v>43202</v>
      </c>
      <c r="Z92" s="16"/>
      <c r="AA92" s="27"/>
      <c r="AB92" s="16" t="s">
        <v>5</v>
      </c>
      <c r="AC92" s="16"/>
      <c r="AD92" s="16"/>
      <c r="AE92" s="16"/>
      <c r="AF92" s="16" t="s">
        <v>4</v>
      </c>
      <c r="AG92" s="16"/>
      <c r="AH92" s="27" t="s">
        <v>108</v>
      </c>
      <c r="AI92" s="37" t="s">
        <v>692</v>
      </c>
      <c r="AJ92" s="16" t="s">
        <v>667</v>
      </c>
      <c r="AK92" s="65">
        <v>75</v>
      </c>
      <c r="AL92" s="22">
        <v>37431598.5</v>
      </c>
      <c r="AM92" s="39" t="s">
        <v>691</v>
      </c>
      <c r="AN92" s="38"/>
      <c r="AO92" s="37"/>
    </row>
    <row r="93" spans="1:41" s="7" customFormat="1" ht="45" x14ac:dyDescent="0.2">
      <c r="A93" s="32" t="s">
        <v>690</v>
      </c>
      <c r="B93" s="13">
        <v>2017</v>
      </c>
      <c r="C93" s="27" t="s">
        <v>276</v>
      </c>
      <c r="D93" s="27" t="s">
        <v>689</v>
      </c>
      <c r="E93" s="33" t="s">
        <v>30</v>
      </c>
      <c r="F93" s="32" t="s">
        <v>23</v>
      </c>
      <c r="G93" s="31" t="s">
        <v>688</v>
      </c>
      <c r="H93" s="30" t="s">
        <v>687</v>
      </c>
      <c r="I93" s="29" t="s">
        <v>686</v>
      </c>
      <c r="J93" s="35" t="s">
        <v>8</v>
      </c>
      <c r="K93" s="27" t="s">
        <v>8</v>
      </c>
      <c r="L93" s="26">
        <v>43100</v>
      </c>
      <c r="M93" s="24">
        <v>84480930</v>
      </c>
      <c r="N93" s="25"/>
      <c r="O93" s="24">
        <v>0</v>
      </c>
      <c r="P93" s="22">
        <v>42240464</v>
      </c>
      <c r="Q93" s="22">
        <f>M93-P93</f>
        <v>42240466</v>
      </c>
      <c r="R93" s="22"/>
      <c r="S93" s="16">
        <v>42893</v>
      </c>
      <c r="T93" s="16"/>
      <c r="U93" s="21">
        <v>43015</v>
      </c>
      <c r="V93" s="20"/>
      <c r="W93" s="96">
        <v>43067</v>
      </c>
      <c r="X93" s="18" t="s">
        <v>7</v>
      </c>
      <c r="Y93" s="17">
        <v>43174</v>
      </c>
      <c r="Z93" s="16"/>
      <c r="AA93" s="95"/>
      <c r="AB93" s="15" t="s">
        <v>252</v>
      </c>
      <c r="AC93" s="15"/>
      <c r="AD93" s="15"/>
      <c r="AE93" s="15"/>
      <c r="AF93" s="15" t="s">
        <v>4</v>
      </c>
      <c r="AG93" s="15"/>
      <c r="AH93" s="14" t="s">
        <v>108</v>
      </c>
      <c r="AI93" s="8" t="s">
        <v>685</v>
      </c>
      <c r="AJ93" s="15" t="s">
        <v>667</v>
      </c>
      <c r="AK93" s="12">
        <v>75</v>
      </c>
      <c r="AL93" s="58">
        <v>63360697.5</v>
      </c>
      <c r="AM93" s="10" t="s">
        <v>684</v>
      </c>
      <c r="AN93" s="34"/>
      <c r="AO93" s="8" t="s">
        <v>683</v>
      </c>
    </row>
    <row r="94" spans="1:41" s="7" customFormat="1" ht="33.75" x14ac:dyDescent="0.2">
      <c r="A94" s="32" t="s">
        <v>682</v>
      </c>
      <c r="B94" s="13">
        <v>2017</v>
      </c>
      <c r="C94" s="27" t="s">
        <v>15</v>
      </c>
      <c r="D94" s="27" t="s">
        <v>681</v>
      </c>
      <c r="E94" s="33" t="s">
        <v>30</v>
      </c>
      <c r="F94" s="32" t="s">
        <v>12</v>
      </c>
      <c r="G94" s="31" t="s">
        <v>680</v>
      </c>
      <c r="H94" s="30" t="s">
        <v>679</v>
      </c>
      <c r="I94" s="29" t="s">
        <v>678</v>
      </c>
      <c r="J94" s="35" t="s">
        <v>8</v>
      </c>
      <c r="K94" s="27" t="s">
        <v>8</v>
      </c>
      <c r="L94" s="26">
        <v>43100</v>
      </c>
      <c r="M94" s="24">
        <v>6925205</v>
      </c>
      <c r="N94" s="25"/>
      <c r="O94" s="24">
        <v>0</v>
      </c>
      <c r="P94" s="22"/>
      <c r="Q94" s="63">
        <v>542640</v>
      </c>
      <c r="R94" s="22"/>
      <c r="S94" s="16">
        <v>42901</v>
      </c>
      <c r="T94" s="16"/>
      <c r="U94" s="21">
        <v>43038</v>
      </c>
      <c r="V94" s="20"/>
      <c r="W94" s="19">
        <v>43251</v>
      </c>
      <c r="X94" s="18" t="s">
        <v>7</v>
      </c>
      <c r="Y94" s="17">
        <v>43250</v>
      </c>
      <c r="Z94" s="16"/>
      <c r="AA94" s="14"/>
      <c r="AB94" s="15" t="s">
        <v>5</v>
      </c>
      <c r="AC94" s="15"/>
      <c r="AD94" s="15"/>
      <c r="AE94" s="15"/>
      <c r="AF94" s="15" t="s">
        <v>4</v>
      </c>
      <c r="AG94" s="15"/>
      <c r="AH94" s="67" t="s">
        <v>491</v>
      </c>
      <c r="AI94" s="8">
        <v>2813075</v>
      </c>
      <c r="AJ94" s="15" t="s">
        <v>667</v>
      </c>
      <c r="AK94" s="12">
        <v>75</v>
      </c>
      <c r="AL94" s="58">
        <v>5193903.75</v>
      </c>
      <c r="AM94" s="10" t="s">
        <v>677</v>
      </c>
      <c r="AN94" s="34"/>
      <c r="AO94" s="8" t="s">
        <v>676</v>
      </c>
    </row>
    <row r="95" spans="1:41" s="7" customFormat="1" ht="22.5" x14ac:dyDescent="0.2">
      <c r="A95" s="32" t="s">
        <v>675</v>
      </c>
      <c r="B95" s="13">
        <v>2017</v>
      </c>
      <c r="C95" s="27" t="s">
        <v>103</v>
      </c>
      <c r="D95" s="27" t="s">
        <v>672</v>
      </c>
      <c r="E95" s="33" t="s">
        <v>13</v>
      </c>
      <c r="F95" s="32" t="s">
        <v>12</v>
      </c>
      <c r="G95" s="31" t="s">
        <v>671</v>
      </c>
      <c r="H95" s="30" t="s">
        <v>670</v>
      </c>
      <c r="I95" s="29" t="s">
        <v>669</v>
      </c>
      <c r="J95" s="35" t="s">
        <v>8</v>
      </c>
      <c r="K95" s="27" t="s">
        <v>8</v>
      </c>
      <c r="L95" s="26">
        <v>43100</v>
      </c>
      <c r="M95" s="24">
        <v>70000000</v>
      </c>
      <c r="N95" s="25"/>
      <c r="O95" s="24">
        <v>0</v>
      </c>
      <c r="P95" s="23">
        <v>9973234</v>
      </c>
      <c r="Q95" s="22">
        <v>13521659</v>
      </c>
      <c r="R95" s="22">
        <v>1</v>
      </c>
      <c r="S95" s="16">
        <v>42902</v>
      </c>
      <c r="T95" s="16"/>
      <c r="U95" s="21">
        <v>43069</v>
      </c>
      <c r="V95" s="20"/>
      <c r="W95" s="19"/>
      <c r="X95" s="18" t="s">
        <v>7</v>
      </c>
      <c r="Y95" s="17">
        <v>43256</v>
      </c>
      <c r="Z95" s="16"/>
      <c r="AA95" s="14"/>
      <c r="AB95" s="15" t="s">
        <v>252</v>
      </c>
      <c r="AC95" s="15"/>
      <c r="AD95" s="15"/>
      <c r="AE95" s="15"/>
      <c r="AF95" s="15" t="s">
        <v>4</v>
      </c>
      <c r="AG95" s="15"/>
      <c r="AH95" s="14" t="s">
        <v>108</v>
      </c>
      <c r="AI95" s="8" t="s">
        <v>668</v>
      </c>
      <c r="AJ95" s="15" t="s">
        <v>667</v>
      </c>
      <c r="AK95" s="12">
        <v>75</v>
      </c>
      <c r="AL95" s="58">
        <v>52500000</v>
      </c>
      <c r="AM95" s="10" t="s">
        <v>666</v>
      </c>
      <c r="AN95" s="34"/>
      <c r="AO95" s="8" t="s">
        <v>674</v>
      </c>
    </row>
    <row r="96" spans="1:41" s="36" customFormat="1" ht="22.5" x14ac:dyDescent="0.2">
      <c r="A96" s="49" t="s">
        <v>673</v>
      </c>
      <c r="B96" s="35">
        <v>2017</v>
      </c>
      <c r="C96" s="27" t="s">
        <v>103</v>
      </c>
      <c r="D96" s="27" t="s">
        <v>672</v>
      </c>
      <c r="E96" s="48" t="s">
        <v>13</v>
      </c>
      <c r="F96" s="47" t="s">
        <v>12</v>
      </c>
      <c r="G96" s="46" t="s">
        <v>671</v>
      </c>
      <c r="H96" s="30" t="s">
        <v>670</v>
      </c>
      <c r="I96" s="45" t="s">
        <v>669</v>
      </c>
      <c r="J96" s="35" t="s">
        <v>8</v>
      </c>
      <c r="K96" s="27" t="s">
        <v>8</v>
      </c>
      <c r="L96" s="26">
        <v>43100</v>
      </c>
      <c r="M96" s="24"/>
      <c r="N96" s="25"/>
      <c r="O96" s="24">
        <v>20000000</v>
      </c>
      <c r="P96" s="23">
        <v>0</v>
      </c>
      <c r="Q96" s="22"/>
      <c r="R96" s="22">
        <v>11971871</v>
      </c>
      <c r="S96" s="16">
        <v>43069</v>
      </c>
      <c r="T96" s="16"/>
      <c r="U96" s="21">
        <v>43084</v>
      </c>
      <c r="V96" s="20"/>
      <c r="W96" s="19"/>
      <c r="X96" s="18" t="s">
        <v>7</v>
      </c>
      <c r="Y96" s="17">
        <v>43256</v>
      </c>
      <c r="Z96" s="16"/>
      <c r="AA96" s="27"/>
      <c r="AB96" s="16" t="s">
        <v>252</v>
      </c>
      <c r="AC96" s="16"/>
      <c r="AD96" s="16"/>
      <c r="AE96" s="16"/>
      <c r="AF96" s="16" t="s">
        <v>4</v>
      </c>
      <c r="AG96" s="16"/>
      <c r="AH96" s="27" t="s">
        <v>108</v>
      </c>
      <c r="AI96" s="37" t="s">
        <v>668</v>
      </c>
      <c r="AJ96" s="16" t="s">
        <v>667</v>
      </c>
      <c r="AK96" s="65">
        <v>75</v>
      </c>
      <c r="AL96" s="22">
        <v>52500000</v>
      </c>
      <c r="AM96" s="39" t="s">
        <v>666</v>
      </c>
      <c r="AN96" s="38"/>
      <c r="AO96" s="37"/>
    </row>
    <row r="97" spans="1:41" s="7" customFormat="1" ht="45" x14ac:dyDescent="0.2">
      <c r="A97" s="32" t="s">
        <v>665</v>
      </c>
      <c r="B97" s="13">
        <v>2017</v>
      </c>
      <c r="C97" s="27" t="s">
        <v>103</v>
      </c>
      <c r="D97" s="27" t="s">
        <v>664</v>
      </c>
      <c r="E97" s="33" t="s">
        <v>30</v>
      </c>
      <c r="F97" s="32" t="s">
        <v>158</v>
      </c>
      <c r="G97" s="31" t="s">
        <v>663</v>
      </c>
      <c r="H97" s="30" t="s">
        <v>662</v>
      </c>
      <c r="I97" s="29" t="s">
        <v>661</v>
      </c>
      <c r="J97" s="35" t="s">
        <v>8</v>
      </c>
      <c r="K97" s="27" t="s">
        <v>8</v>
      </c>
      <c r="L97" s="26">
        <v>43100</v>
      </c>
      <c r="M97" s="24">
        <v>115818625</v>
      </c>
      <c r="N97" s="25"/>
      <c r="O97" s="24">
        <v>0</v>
      </c>
      <c r="P97" s="23">
        <v>115818625</v>
      </c>
      <c r="Q97" s="22">
        <f>M97-P97</f>
        <v>0</v>
      </c>
      <c r="R97" s="22"/>
      <c r="S97" s="16">
        <v>42915</v>
      </c>
      <c r="T97" s="16">
        <v>42915</v>
      </c>
      <c r="U97" s="21">
        <v>43085</v>
      </c>
      <c r="V97" s="20"/>
      <c r="W97" s="19"/>
      <c r="X97" s="18" t="s">
        <v>7</v>
      </c>
      <c r="Y97" s="17">
        <v>43202</v>
      </c>
      <c r="Z97" s="16" t="s">
        <v>6</v>
      </c>
      <c r="AA97" s="14"/>
      <c r="AB97" s="15" t="s">
        <v>660</v>
      </c>
      <c r="AC97" s="15" t="s">
        <v>659</v>
      </c>
      <c r="AD97" s="15"/>
      <c r="AE97" s="59">
        <v>80804610</v>
      </c>
      <c r="AF97" s="15" t="s">
        <v>4</v>
      </c>
      <c r="AG97" s="15">
        <v>42921</v>
      </c>
      <c r="AH97" s="67" t="s">
        <v>445</v>
      </c>
      <c r="AI97" s="8" t="s">
        <v>658</v>
      </c>
      <c r="AJ97" s="15" t="s">
        <v>525</v>
      </c>
      <c r="AK97" s="12">
        <v>75</v>
      </c>
      <c r="AL97" s="58">
        <v>144773281.25</v>
      </c>
      <c r="AM97" s="10" t="s">
        <v>657</v>
      </c>
      <c r="AN97" s="34"/>
      <c r="AO97" s="8" t="s">
        <v>656</v>
      </c>
    </row>
    <row r="98" spans="1:41" s="7" customFormat="1" ht="22.5" x14ac:dyDescent="0.2">
      <c r="A98" s="32" t="s">
        <v>655</v>
      </c>
      <c r="B98" s="13">
        <v>2017</v>
      </c>
      <c r="C98" s="27" t="s">
        <v>32</v>
      </c>
      <c r="D98" s="27" t="s">
        <v>654</v>
      </c>
      <c r="E98" s="33" t="s">
        <v>30</v>
      </c>
      <c r="F98" s="31" t="s">
        <v>88</v>
      </c>
      <c r="G98" s="31" t="s">
        <v>653</v>
      </c>
      <c r="H98" s="30" t="s">
        <v>652</v>
      </c>
      <c r="I98" s="29" t="s">
        <v>651</v>
      </c>
      <c r="J98" s="35" t="s">
        <v>8</v>
      </c>
      <c r="K98" s="27" t="s">
        <v>8</v>
      </c>
      <c r="L98" s="26">
        <v>43100</v>
      </c>
      <c r="M98" s="24">
        <v>347268115</v>
      </c>
      <c r="N98" s="25"/>
      <c r="O98" s="24">
        <v>0</v>
      </c>
      <c r="P98" s="23">
        <v>0</v>
      </c>
      <c r="Q98" s="22">
        <f>M98-P98</f>
        <v>347268115</v>
      </c>
      <c r="R98" s="22"/>
      <c r="S98" s="16">
        <v>42915</v>
      </c>
      <c r="T98" s="16"/>
      <c r="U98" s="21">
        <v>43089</v>
      </c>
      <c r="V98" s="20"/>
      <c r="W98" s="19"/>
      <c r="X98" s="18" t="s">
        <v>7</v>
      </c>
      <c r="Y98" s="17">
        <v>43224</v>
      </c>
      <c r="Z98" s="16" t="s">
        <v>6</v>
      </c>
      <c r="AA98" s="14"/>
      <c r="AB98" s="15" t="s">
        <v>374</v>
      </c>
      <c r="AC98" s="15"/>
      <c r="AD98" s="15"/>
      <c r="AE98" s="15"/>
      <c r="AF98" s="15" t="s">
        <v>4</v>
      </c>
      <c r="AG98" s="15"/>
      <c r="AH98" s="67" t="s">
        <v>37</v>
      </c>
      <c r="AI98" s="8" t="s">
        <v>650</v>
      </c>
      <c r="AJ98" s="15" t="s">
        <v>525</v>
      </c>
      <c r="AK98" s="12">
        <v>75</v>
      </c>
      <c r="AL98" s="58">
        <v>295177897.75</v>
      </c>
      <c r="AM98" s="10" t="s">
        <v>649</v>
      </c>
      <c r="AN98" s="34"/>
      <c r="AO98" s="8" t="s">
        <v>648</v>
      </c>
    </row>
    <row r="99" spans="1:41" s="7" customFormat="1" ht="33.75" x14ac:dyDescent="0.2">
      <c r="A99" s="32" t="s">
        <v>647</v>
      </c>
      <c r="B99" s="13">
        <v>2017</v>
      </c>
      <c r="C99" s="27" t="s">
        <v>15</v>
      </c>
      <c r="D99" s="27" t="s">
        <v>646</v>
      </c>
      <c r="E99" s="33" t="s">
        <v>30</v>
      </c>
      <c r="F99" s="31" t="s">
        <v>88</v>
      </c>
      <c r="G99" s="31" t="s">
        <v>645</v>
      </c>
      <c r="H99" s="30" t="s">
        <v>644</v>
      </c>
      <c r="I99" s="29" t="s">
        <v>643</v>
      </c>
      <c r="J99" s="35" t="s">
        <v>8</v>
      </c>
      <c r="K99" s="27" t="s">
        <v>8</v>
      </c>
      <c r="L99" s="20">
        <v>43100</v>
      </c>
      <c r="M99" s="94">
        <v>31203900</v>
      </c>
      <c r="N99" s="93"/>
      <c r="O99" s="24">
        <v>0</v>
      </c>
      <c r="P99" s="85">
        <f>M99</f>
        <v>31203900</v>
      </c>
      <c r="Q99" s="22">
        <f>M99-P99</f>
        <v>0</v>
      </c>
      <c r="R99" s="22"/>
      <c r="S99" s="16">
        <v>42926</v>
      </c>
      <c r="T99" s="16"/>
      <c r="U99" s="21">
        <v>42947</v>
      </c>
      <c r="V99" s="20"/>
      <c r="W99" s="19">
        <v>42962</v>
      </c>
      <c r="X99" s="18" t="s">
        <v>7</v>
      </c>
      <c r="Y99" s="17">
        <v>43007</v>
      </c>
      <c r="Z99" s="16" t="s">
        <v>642</v>
      </c>
      <c r="AA99" s="92"/>
      <c r="AB99" s="15" t="s">
        <v>5</v>
      </c>
      <c r="AC99" s="15"/>
      <c r="AD99" s="15"/>
      <c r="AE99" s="15"/>
      <c r="AF99" s="15" t="s">
        <v>4</v>
      </c>
      <c r="AG99" s="15"/>
      <c r="AH99" s="67" t="s">
        <v>316</v>
      </c>
      <c r="AI99" s="8" t="s">
        <v>641</v>
      </c>
      <c r="AJ99" s="15" t="s">
        <v>525</v>
      </c>
      <c r="AK99" s="12">
        <v>75</v>
      </c>
      <c r="AL99" s="58">
        <v>23402925</v>
      </c>
      <c r="AM99" s="10" t="s">
        <v>640</v>
      </c>
      <c r="AN99" s="34"/>
      <c r="AO99" s="8" t="s">
        <v>639</v>
      </c>
    </row>
    <row r="100" spans="1:41" s="7" customFormat="1" ht="56.25" x14ac:dyDescent="0.2">
      <c r="A100" s="32" t="s">
        <v>638</v>
      </c>
      <c r="B100" s="13">
        <v>2017</v>
      </c>
      <c r="C100" s="27" t="s">
        <v>504</v>
      </c>
      <c r="D100" s="27" t="s">
        <v>504</v>
      </c>
      <c r="E100" s="33" t="s">
        <v>30</v>
      </c>
      <c r="F100" s="32" t="s">
        <v>23</v>
      </c>
      <c r="G100" s="31" t="s">
        <v>637</v>
      </c>
      <c r="H100" s="30" t="s">
        <v>636</v>
      </c>
      <c r="I100" s="29" t="s">
        <v>635</v>
      </c>
      <c r="J100" s="35" t="s">
        <v>634</v>
      </c>
      <c r="K100" s="27" t="s">
        <v>633</v>
      </c>
      <c r="L100" s="20">
        <v>43100</v>
      </c>
      <c r="M100" s="24">
        <v>716391315</v>
      </c>
      <c r="N100" s="25"/>
      <c r="O100" s="24">
        <v>0</v>
      </c>
      <c r="P100" s="23">
        <v>214917395</v>
      </c>
      <c r="Q100" s="22">
        <f>M100-P100</f>
        <v>501473920</v>
      </c>
      <c r="R100" s="22"/>
      <c r="S100" s="16">
        <v>42930</v>
      </c>
      <c r="T100" s="16"/>
      <c r="U100" s="21">
        <v>43084</v>
      </c>
      <c r="V100" s="20"/>
      <c r="W100" s="19"/>
      <c r="X100" s="18" t="s">
        <v>7</v>
      </c>
      <c r="Y100" s="17">
        <v>43286</v>
      </c>
      <c r="Z100" s="16" t="s">
        <v>6</v>
      </c>
      <c r="AA100" s="14"/>
      <c r="AB100" s="15" t="s">
        <v>632</v>
      </c>
      <c r="AC100" s="15"/>
      <c r="AD100" s="15"/>
      <c r="AE100" s="15"/>
      <c r="AF100" s="15" t="s">
        <v>498</v>
      </c>
      <c r="AG100" s="15"/>
      <c r="AH100" s="67" t="s">
        <v>498</v>
      </c>
      <c r="AI100" s="8">
        <v>0</v>
      </c>
      <c r="AJ100" s="15">
        <v>0</v>
      </c>
      <c r="AK100" s="12">
        <v>0</v>
      </c>
      <c r="AL100" s="58">
        <v>0</v>
      </c>
      <c r="AM100" s="10" t="s">
        <v>631</v>
      </c>
      <c r="AN100" s="34"/>
      <c r="AO100" s="8" t="s">
        <v>630</v>
      </c>
    </row>
    <row r="101" spans="1:41" s="7" customFormat="1" ht="33.75" x14ac:dyDescent="0.2">
      <c r="A101" s="32" t="s">
        <v>629</v>
      </c>
      <c r="B101" s="13">
        <v>2017</v>
      </c>
      <c r="C101" s="27" t="s">
        <v>103</v>
      </c>
      <c r="D101" s="27" t="s">
        <v>627</v>
      </c>
      <c r="E101" s="33" t="s">
        <v>24</v>
      </c>
      <c r="F101" s="32" t="s">
        <v>100</v>
      </c>
      <c r="G101" s="31" t="s">
        <v>626</v>
      </c>
      <c r="H101" s="30" t="s">
        <v>625</v>
      </c>
      <c r="I101" s="29" t="s">
        <v>624</v>
      </c>
      <c r="J101" s="35" t="s">
        <v>537</v>
      </c>
      <c r="K101" s="27" t="s">
        <v>623</v>
      </c>
      <c r="L101" s="20">
        <v>43100</v>
      </c>
      <c r="M101" s="24">
        <v>58251000</v>
      </c>
      <c r="N101" s="25"/>
      <c r="O101" s="24">
        <v>0</v>
      </c>
      <c r="P101" s="23">
        <v>0</v>
      </c>
      <c r="Q101" s="22">
        <f>M101-P101</f>
        <v>58251000</v>
      </c>
      <c r="R101" s="22"/>
      <c r="S101" s="16">
        <v>42942</v>
      </c>
      <c r="T101" s="16"/>
      <c r="U101" s="21">
        <v>42975</v>
      </c>
      <c r="V101" s="20"/>
      <c r="W101" s="19"/>
      <c r="X101" s="18" t="s">
        <v>7</v>
      </c>
      <c r="Y101" s="17">
        <v>43151</v>
      </c>
      <c r="Z101" s="16"/>
      <c r="AA101" s="44"/>
      <c r="AB101" s="15" t="s">
        <v>252</v>
      </c>
      <c r="AC101" s="15"/>
      <c r="AD101" s="15"/>
      <c r="AE101" s="15"/>
      <c r="AF101" s="15" t="s">
        <v>4</v>
      </c>
      <c r="AG101" s="15"/>
      <c r="AH101" s="67" t="s">
        <v>316</v>
      </c>
      <c r="AI101" s="8" t="s">
        <v>622</v>
      </c>
      <c r="AJ101" s="15" t="s">
        <v>621</v>
      </c>
      <c r="AK101" s="12">
        <v>75</v>
      </c>
      <c r="AL101" s="58">
        <v>43688250</v>
      </c>
      <c r="AM101" s="10" t="s">
        <v>620</v>
      </c>
      <c r="AN101" s="34"/>
      <c r="AO101" s="8"/>
    </row>
    <row r="102" spans="1:41" s="36" customFormat="1" ht="33.75" x14ac:dyDescent="0.2">
      <c r="A102" s="49" t="s">
        <v>628</v>
      </c>
      <c r="B102" s="35">
        <v>2017</v>
      </c>
      <c r="C102" s="27" t="s">
        <v>103</v>
      </c>
      <c r="D102" s="27" t="s">
        <v>627</v>
      </c>
      <c r="E102" s="48" t="s">
        <v>24</v>
      </c>
      <c r="F102" s="47" t="s">
        <v>100</v>
      </c>
      <c r="G102" s="46" t="s">
        <v>626</v>
      </c>
      <c r="H102" s="30" t="s">
        <v>625</v>
      </c>
      <c r="I102" s="45" t="s">
        <v>624</v>
      </c>
      <c r="J102" s="35" t="s">
        <v>537</v>
      </c>
      <c r="K102" s="27" t="s">
        <v>623</v>
      </c>
      <c r="L102" s="20">
        <v>43100</v>
      </c>
      <c r="M102" s="24"/>
      <c r="N102" s="25"/>
      <c r="O102" s="24">
        <v>12085001</v>
      </c>
      <c r="P102" s="23">
        <v>0</v>
      </c>
      <c r="Q102" s="22">
        <f>O102-P102</f>
        <v>12085001</v>
      </c>
      <c r="R102" s="22"/>
      <c r="S102" s="16">
        <v>42984</v>
      </c>
      <c r="T102" s="16"/>
      <c r="U102" s="21">
        <v>43008</v>
      </c>
      <c r="V102" s="20"/>
      <c r="W102" s="19"/>
      <c r="X102" s="18" t="s">
        <v>7</v>
      </c>
      <c r="Y102" s="17">
        <v>43151</v>
      </c>
      <c r="Z102" s="16"/>
      <c r="AA102" s="28"/>
      <c r="AB102" s="16" t="s">
        <v>252</v>
      </c>
      <c r="AC102" s="16"/>
      <c r="AD102" s="16"/>
      <c r="AE102" s="16"/>
      <c r="AF102" s="16" t="s">
        <v>4</v>
      </c>
      <c r="AG102" s="16"/>
      <c r="AH102" s="68" t="s">
        <v>316</v>
      </c>
      <c r="AI102" s="37" t="s">
        <v>622</v>
      </c>
      <c r="AJ102" s="16" t="s">
        <v>621</v>
      </c>
      <c r="AK102" s="65">
        <v>75</v>
      </c>
      <c r="AL102" s="22">
        <v>43688250</v>
      </c>
      <c r="AM102" s="39" t="s">
        <v>620</v>
      </c>
      <c r="AN102" s="38"/>
      <c r="AO102" s="37"/>
    </row>
    <row r="103" spans="1:41" s="7" customFormat="1" ht="101.25" x14ac:dyDescent="0.2">
      <c r="A103" s="32" t="s">
        <v>619</v>
      </c>
      <c r="B103" s="13">
        <v>2017</v>
      </c>
      <c r="C103" s="27" t="s">
        <v>276</v>
      </c>
      <c r="D103" s="27" t="s">
        <v>618</v>
      </c>
      <c r="E103" s="33" t="s">
        <v>617</v>
      </c>
      <c r="F103" s="32" t="s">
        <v>100</v>
      </c>
      <c r="G103" s="31" t="s">
        <v>612</v>
      </c>
      <c r="H103" s="30" t="s">
        <v>616</v>
      </c>
      <c r="I103" s="29" t="s">
        <v>611</v>
      </c>
      <c r="J103" s="35" t="s">
        <v>8</v>
      </c>
      <c r="K103" s="27" t="s">
        <v>8</v>
      </c>
      <c r="L103" s="26">
        <v>43100</v>
      </c>
      <c r="M103" s="24">
        <v>150000000</v>
      </c>
      <c r="N103" s="25"/>
      <c r="O103" s="24">
        <v>0</v>
      </c>
      <c r="P103" s="23">
        <v>0</v>
      </c>
      <c r="Q103" s="22">
        <v>45000000</v>
      </c>
      <c r="R103" s="22"/>
      <c r="S103" s="16">
        <v>42942</v>
      </c>
      <c r="T103" s="16"/>
      <c r="U103" s="21">
        <v>43159</v>
      </c>
      <c r="V103" s="20"/>
      <c r="W103" s="19">
        <v>43206</v>
      </c>
      <c r="X103" s="18" t="s">
        <v>7</v>
      </c>
      <c r="Y103" s="17">
        <v>43297</v>
      </c>
      <c r="Z103" s="16"/>
      <c r="AA103" s="15"/>
      <c r="AB103" s="15" t="s">
        <v>252</v>
      </c>
      <c r="AC103" s="15"/>
      <c r="AD103" s="15"/>
      <c r="AE103" s="15"/>
      <c r="AF103" s="15" t="s">
        <v>4</v>
      </c>
      <c r="AG103" s="15"/>
      <c r="AH103" s="14" t="s">
        <v>108</v>
      </c>
      <c r="AI103" s="15" t="s">
        <v>615</v>
      </c>
      <c r="AJ103" s="15" t="s">
        <v>603</v>
      </c>
      <c r="AK103" s="12">
        <v>75</v>
      </c>
      <c r="AL103" s="58">
        <v>112500000</v>
      </c>
      <c r="AM103" s="10"/>
      <c r="AN103" s="34"/>
      <c r="AO103" s="8" t="s">
        <v>614</v>
      </c>
    </row>
    <row r="104" spans="1:41" s="50" customFormat="1" ht="101.25" x14ac:dyDescent="0.25">
      <c r="A104" s="49" t="s">
        <v>613</v>
      </c>
      <c r="B104" s="35">
        <v>2017</v>
      </c>
      <c r="C104" s="27"/>
      <c r="D104" s="27"/>
      <c r="E104" s="48"/>
      <c r="F104" s="47" t="s">
        <v>100</v>
      </c>
      <c r="G104" s="46" t="s">
        <v>612</v>
      </c>
      <c r="H104" s="30"/>
      <c r="I104" s="45" t="s">
        <v>611</v>
      </c>
      <c r="J104" s="35"/>
      <c r="K104" s="27"/>
      <c r="L104" s="26"/>
      <c r="M104" s="24"/>
      <c r="N104" s="25"/>
      <c r="O104" s="24">
        <v>50000000</v>
      </c>
      <c r="P104" s="23"/>
      <c r="Q104" s="22"/>
      <c r="R104" s="22"/>
      <c r="S104" s="16"/>
      <c r="T104" s="16"/>
      <c r="U104" s="43">
        <v>43159</v>
      </c>
      <c r="V104" s="19"/>
      <c r="W104" s="19">
        <v>43206</v>
      </c>
      <c r="X104" s="31" t="s">
        <v>7</v>
      </c>
      <c r="Y104" s="17">
        <v>43297</v>
      </c>
      <c r="Z104" s="16"/>
      <c r="AA104" s="16"/>
      <c r="AB104" s="16"/>
      <c r="AC104" s="16"/>
      <c r="AD104" s="16"/>
      <c r="AE104" s="16"/>
      <c r="AF104" s="16"/>
      <c r="AG104" s="19"/>
      <c r="AH104" s="27"/>
      <c r="AI104" s="35"/>
      <c r="AJ104" s="16"/>
      <c r="AK104" s="41"/>
      <c r="AL104" s="40"/>
      <c r="AM104" s="39"/>
      <c r="AN104" s="51"/>
      <c r="AO104" s="37"/>
    </row>
    <row r="105" spans="1:41" s="7" customFormat="1" ht="33.75" x14ac:dyDescent="0.2">
      <c r="A105" s="32" t="s">
        <v>610</v>
      </c>
      <c r="B105" s="13">
        <v>2017</v>
      </c>
      <c r="C105" s="27" t="s">
        <v>15</v>
      </c>
      <c r="D105" s="27" t="s">
        <v>609</v>
      </c>
      <c r="E105" s="33" t="s">
        <v>24</v>
      </c>
      <c r="F105" s="32" t="s">
        <v>12</v>
      </c>
      <c r="G105" s="31" t="s">
        <v>608</v>
      </c>
      <c r="H105" s="30" t="s">
        <v>607</v>
      </c>
      <c r="I105" s="29" t="s">
        <v>606</v>
      </c>
      <c r="J105" s="35" t="s">
        <v>8</v>
      </c>
      <c r="K105" s="27" t="s">
        <v>8</v>
      </c>
      <c r="L105" s="20">
        <v>43100</v>
      </c>
      <c r="M105" s="24">
        <v>34998000</v>
      </c>
      <c r="N105" s="25"/>
      <c r="O105" s="24"/>
      <c r="P105" s="23">
        <f>M105</f>
        <v>34998000</v>
      </c>
      <c r="Q105" s="22">
        <f>M105-P105</f>
        <v>0</v>
      </c>
      <c r="R105" s="22"/>
      <c r="S105" s="16">
        <v>42949</v>
      </c>
      <c r="T105" s="16"/>
      <c r="U105" s="21">
        <v>42982</v>
      </c>
      <c r="V105" s="20"/>
      <c r="W105" s="19"/>
      <c r="X105" s="18" t="s">
        <v>7</v>
      </c>
      <c r="Y105" s="17">
        <v>43081</v>
      </c>
      <c r="Z105" s="16"/>
      <c r="AA105" s="83"/>
      <c r="AB105" s="15" t="s">
        <v>605</v>
      </c>
      <c r="AC105" s="15"/>
      <c r="AD105" s="15"/>
      <c r="AE105" s="15"/>
      <c r="AF105" s="15" t="s">
        <v>4</v>
      </c>
      <c r="AG105" s="15"/>
      <c r="AH105" s="15" t="s">
        <v>316</v>
      </c>
      <c r="AI105" s="15" t="s">
        <v>604</v>
      </c>
      <c r="AJ105" s="15" t="s">
        <v>603</v>
      </c>
      <c r="AK105" s="12">
        <v>75</v>
      </c>
      <c r="AL105" s="58">
        <v>26248500</v>
      </c>
      <c r="AM105" s="10" t="s">
        <v>602</v>
      </c>
      <c r="AN105" s="34"/>
      <c r="AO105" s="8"/>
    </row>
    <row r="106" spans="1:41" s="7" customFormat="1" ht="67.5" x14ac:dyDescent="0.2">
      <c r="A106" s="32" t="s">
        <v>601</v>
      </c>
      <c r="B106" s="13">
        <v>2017</v>
      </c>
      <c r="C106" s="27" t="s">
        <v>103</v>
      </c>
      <c r="D106" s="27" t="s">
        <v>599</v>
      </c>
      <c r="E106" s="33" t="s">
        <v>13</v>
      </c>
      <c r="F106" s="32" t="s">
        <v>12</v>
      </c>
      <c r="G106" s="31" t="s">
        <v>598</v>
      </c>
      <c r="H106" s="30" t="s">
        <v>597</v>
      </c>
      <c r="I106" s="29" t="s">
        <v>596</v>
      </c>
      <c r="J106" s="35" t="s">
        <v>8</v>
      </c>
      <c r="K106" s="27" t="s">
        <v>8</v>
      </c>
      <c r="L106" s="26">
        <v>43100</v>
      </c>
      <c r="M106" s="24">
        <v>627000000</v>
      </c>
      <c r="N106" s="25"/>
      <c r="O106" s="24"/>
      <c r="P106" s="22">
        <v>53431050</v>
      </c>
      <c r="Q106" s="22">
        <v>384653535</v>
      </c>
      <c r="R106" s="22">
        <v>268943</v>
      </c>
      <c r="S106" s="16">
        <v>42957</v>
      </c>
      <c r="T106" s="16"/>
      <c r="U106" s="21"/>
      <c r="V106" s="20"/>
      <c r="W106" s="19"/>
      <c r="X106" s="18" t="s">
        <v>7</v>
      </c>
      <c r="Y106" s="17">
        <v>43272</v>
      </c>
      <c r="Z106" s="16" t="s">
        <v>595</v>
      </c>
      <c r="AA106" s="83"/>
      <c r="AB106" s="15" t="s">
        <v>252</v>
      </c>
      <c r="AC106" s="15"/>
      <c r="AD106" s="15"/>
      <c r="AE106" s="15"/>
      <c r="AF106" s="15" t="s">
        <v>4</v>
      </c>
      <c r="AG106" s="15"/>
      <c r="AH106" s="14" t="s">
        <v>108</v>
      </c>
      <c r="AI106" s="15" t="s">
        <v>594</v>
      </c>
      <c r="AJ106" s="15" t="s">
        <v>593</v>
      </c>
      <c r="AK106" s="12">
        <v>75</v>
      </c>
      <c r="AL106" s="58">
        <v>595650000</v>
      </c>
      <c r="AM106" s="10" t="s">
        <v>592</v>
      </c>
      <c r="AN106" s="34"/>
      <c r="AO106" s="8"/>
    </row>
    <row r="107" spans="1:41" s="36" customFormat="1" ht="67.5" x14ac:dyDescent="0.2">
      <c r="A107" s="49" t="s">
        <v>600</v>
      </c>
      <c r="B107" s="35">
        <v>2017</v>
      </c>
      <c r="C107" s="27" t="s">
        <v>103</v>
      </c>
      <c r="D107" s="27" t="s">
        <v>599</v>
      </c>
      <c r="E107" s="48" t="s">
        <v>13</v>
      </c>
      <c r="F107" s="47" t="s">
        <v>12</v>
      </c>
      <c r="G107" s="46" t="s">
        <v>598</v>
      </c>
      <c r="H107" s="30" t="s">
        <v>597</v>
      </c>
      <c r="I107" s="45" t="s">
        <v>596</v>
      </c>
      <c r="J107" s="35" t="s">
        <v>8</v>
      </c>
      <c r="K107" s="27" t="s">
        <v>8</v>
      </c>
      <c r="L107" s="26">
        <v>43100</v>
      </c>
      <c r="M107" s="24"/>
      <c r="N107" s="25"/>
      <c r="O107" s="24">
        <v>300000000</v>
      </c>
      <c r="P107" s="22">
        <v>0</v>
      </c>
      <c r="Q107" s="22"/>
      <c r="R107" s="22"/>
      <c r="S107" s="16">
        <v>43059</v>
      </c>
      <c r="T107" s="16"/>
      <c r="U107" s="21">
        <v>43084</v>
      </c>
      <c r="V107" s="20"/>
      <c r="W107" s="19"/>
      <c r="X107" s="18" t="s">
        <v>7</v>
      </c>
      <c r="Y107" s="17">
        <v>43272</v>
      </c>
      <c r="Z107" s="16" t="s">
        <v>595</v>
      </c>
      <c r="AA107" s="87"/>
      <c r="AB107" s="16" t="s">
        <v>252</v>
      </c>
      <c r="AC107" s="16"/>
      <c r="AD107" s="16"/>
      <c r="AE107" s="16"/>
      <c r="AF107" s="16" t="s">
        <v>4</v>
      </c>
      <c r="AG107" s="16"/>
      <c r="AH107" s="27" t="s">
        <v>108</v>
      </c>
      <c r="AI107" s="16" t="s">
        <v>594</v>
      </c>
      <c r="AJ107" s="16" t="s">
        <v>593</v>
      </c>
      <c r="AK107" s="65">
        <v>75</v>
      </c>
      <c r="AL107" s="22">
        <v>595650000</v>
      </c>
      <c r="AM107" s="39" t="s">
        <v>592</v>
      </c>
      <c r="AN107" s="38"/>
      <c r="AO107" s="37"/>
    </row>
    <row r="108" spans="1:41" s="7" customFormat="1" ht="45" x14ac:dyDescent="0.2">
      <c r="A108" s="32" t="s">
        <v>591</v>
      </c>
      <c r="B108" s="13">
        <v>2017</v>
      </c>
      <c r="C108" s="27" t="s">
        <v>542</v>
      </c>
      <c r="D108" s="27" t="s">
        <v>590</v>
      </c>
      <c r="E108" s="33" t="s">
        <v>24</v>
      </c>
      <c r="F108" s="32" t="s">
        <v>100</v>
      </c>
      <c r="G108" s="31" t="s">
        <v>589</v>
      </c>
      <c r="H108" s="30" t="s">
        <v>588</v>
      </c>
      <c r="I108" s="29" t="s">
        <v>587</v>
      </c>
      <c r="J108" s="35" t="s">
        <v>8</v>
      </c>
      <c r="K108" s="27" t="s">
        <v>8</v>
      </c>
      <c r="L108" s="26">
        <v>43100</v>
      </c>
      <c r="M108" s="24">
        <v>1417277861</v>
      </c>
      <c r="N108" s="25"/>
      <c r="O108" s="24"/>
      <c r="P108" s="23"/>
      <c r="Q108" s="22">
        <f>M108-P108</f>
        <v>1417277861</v>
      </c>
      <c r="R108" s="22"/>
      <c r="S108" s="16">
        <v>42958</v>
      </c>
      <c r="T108" s="16"/>
      <c r="U108" s="21">
        <v>43069</v>
      </c>
      <c r="V108" s="20"/>
      <c r="W108" s="19"/>
      <c r="X108" s="18" t="s">
        <v>7</v>
      </c>
      <c r="Y108" s="17">
        <v>43168</v>
      </c>
      <c r="Z108" s="16"/>
      <c r="AA108" s="15"/>
      <c r="AB108" s="15" t="s">
        <v>252</v>
      </c>
      <c r="AC108" s="15"/>
      <c r="AD108" s="15"/>
      <c r="AE108" s="15"/>
      <c r="AF108" s="15" t="s">
        <v>4</v>
      </c>
      <c r="AG108" s="15"/>
      <c r="AH108" s="15" t="s">
        <v>37</v>
      </c>
      <c r="AI108" s="15" t="s">
        <v>586</v>
      </c>
      <c r="AJ108" s="15" t="s">
        <v>585</v>
      </c>
      <c r="AK108" s="12">
        <v>75</v>
      </c>
      <c r="AL108" s="58">
        <v>1417277861</v>
      </c>
      <c r="AM108" s="10" t="s">
        <v>584</v>
      </c>
      <c r="AN108" s="34"/>
      <c r="AO108" s="8"/>
    </row>
    <row r="109" spans="1:41" s="7" customFormat="1" ht="22.5" x14ac:dyDescent="0.2">
      <c r="A109" s="32" t="s">
        <v>583</v>
      </c>
      <c r="B109" s="13">
        <v>2017</v>
      </c>
      <c r="C109" s="27" t="s">
        <v>103</v>
      </c>
      <c r="D109" s="27" t="s">
        <v>579</v>
      </c>
      <c r="E109" s="33" t="s">
        <v>24</v>
      </c>
      <c r="F109" s="32" t="s">
        <v>23</v>
      </c>
      <c r="G109" s="31" t="s">
        <v>578</v>
      </c>
      <c r="H109" s="30" t="s">
        <v>577</v>
      </c>
      <c r="I109" s="29" t="s">
        <v>576</v>
      </c>
      <c r="J109" s="35" t="s">
        <v>8</v>
      </c>
      <c r="K109" s="27" t="s">
        <v>8</v>
      </c>
      <c r="L109" s="26">
        <v>43100</v>
      </c>
      <c r="M109" s="24">
        <v>449744070</v>
      </c>
      <c r="N109" s="25"/>
      <c r="O109" s="24"/>
      <c r="P109" s="23">
        <f>449744070-15000000</f>
        <v>434744070</v>
      </c>
      <c r="Q109" s="22">
        <f>M109-P109</f>
        <v>15000000</v>
      </c>
      <c r="R109" s="22"/>
      <c r="S109" s="16">
        <v>42969</v>
      </c>
      <c r="T109" s="16"/>
      <c r="U109" s="21">
        <v>43003</v>
      </c>
      <c r="V109" s="20"/>
      <c r="W109" s="19">
        <v>43084</v>
      </c>
      <c r="X109" s="18" t="s">
        <v>7</v>
      </c>
      <c r="Y109" s="17">
        <v>43135</v>
      </c>
      <c r="Z109" s="16"/>
      <c r="AA109" s="15"/>
      <c r="AB109" s="15" t="s">
        <v>252</v>
      </c>
      <c r="AC109" s="15"/>
      <c r="AD109" s="15"/>
      <c r="AE109" s="15"/>
      <c r="AF109" s="15" t="s">
        <v>4</v>
      </c>
      <c r="AG109" s="15"/>
      <c r="AH109" s="14" t="s">
        <v>108</v>
      </c>
      <c r="AI109" s="76" t="s">
        <v>575</v>
      </c>
      <c r="AJ109" s="13" t="s">
        <v>574</v>
      </c>
      <c r="AK109" s="12">
        <v>70</v>
      </c>
      <c r="AL109" s="58">
        <v>314820849</v>
      </c>
      <c r="AM109" s="10" t="s">
        <v>573</v>
      </c>
      <c r="AN109" s="34"/>
      <c r="AO109" s="8"/>
    </row>
    <row r="110" spans="1:41" s="36" customFormat="1" ht="22.5" x14ac:dyDescent="0.2">
      <c r="A110" s="49" t="s">
        <v>582</v>
      </c>
      <c r="B110" s="35">
        <v>2017</v>
      </c>
      <c r="C110" s="27" t="s">
        <v>103</v>
      </c>
      <c r="D110" s="27" t="s">
        <v>579</v>
      </c>
      <c r="E110" s="48" t="s">
        <v>24</v>
      </c>
      <c r="F110" s="47" t="s">
        <v>23</v>
      </c>
      <c r="G110" s="46" t="s">
        <v>578</v>
      </c>
      <c r="H110" s="30" t="s">
        <v>577</v>
      </c>
      <c r="I110" s="45" t="s">
        <v>576</v>
      </c>
      <c r="J110" s="35" t="s">
        <v>8</v>
      </c>
      <c r="K110" s="27" t="s">
        <v>8</v>
      </c>
      <c r="L110" s="26">
        <v>43100</v>
      </c>
      <c r="M110" s="24"/>
      <c r="N110" s="25"/>
      <c r="O110" s="24">
        <v>26805938</v>
      </c>
      <c r="P110" s="23">
        <v>0</v>
      </c>
      <c r="Q110" s="22">
        <f>O110-P110</f>
        <v>26805938</v>
      </c>
      <c r="R110" s="22"/>
      <c r="S110" s="16">
        <v>43084</v>
      </c>
      <c r="T110" s="16"/>
      <c r="U110" s="21"/>
      <c r="V110" s="20"/>
      <c r="W110" s="19"/>
      <c r="X110" s="18" t="s">
        <v>7</v>
      </c>
      <c r="Y110" s="17">
        <v>43135</v>
      </c>
      <c r="Z110" s="16"/>
      <c r="AA110" s="16"/>
      <c r="AB110" s="16" t="s">
        <v>252</v>
      </c>
      <c r="AC110" s="16"/>
      <c r="AD110" s="16"/>
      <c r="AE110" s="16"/>
      <c r="AF110" s="16" t="s">
        <v>4</v>
      </c>
      <c r="AG110" s="16"/>
      <c r="AH110" s="27" t="s">
        <v>108</v>
      </c>
      <c r="AI110" s="77" t="s">
        <v>575</v>
      </c>
      <c r="AJ110" s="35" t="s">
        <v>574</v>
      </c>
      <c r="AK110" s="65">
        <v>70</v>
      </c>
      <c r="AL110" s="22">
        <v>314820849</v>
      </c>
      <c r="AM110" s="39" t="s">
        <v>573</v>
      </c>
      <c r="AN110" s="38"/>
      <c r="AO110" s="37"/>
    </row>
    <row r="111" spans="1:41" s="36" customFormat="1" ht="22.5" x14ac:dyDescent="0.2">
      <c r="A111" s="49" t="s">
        <v>581</v>
      </c>
      <c r="B111" s="35">
        <v>2017</v>
      </c>
      <c r="C111" s="27" t="s">
        <v>103</v>
      </c>
      <c r="D111" s="27" t="s">
        <v>579</v>
      </c>
      <c r="E111" s="48" t="s">
        <v>24</v>
      </c>
      <c r="F111" s="47" t="s">
        <v>23</v>
      </c>
      <c r="G111" s="46" t="s">
        <v>578</v>
      </c>
      <c r="H111" s="30" t="s">
        <v>577</v>
      </c>
      <c r="I111" s="45" t="s">
        <v>576</v>
      </c>
      <c r="J111" s="35" t="s">
        <v>8</v>
      </c>
      <c r="K111" s="27" t="s">
        <v>8</v>
      </c>
      <c r="L111" s="26">
        <v>43100</v>
      </c>
      <c r="M111" s="91">
        <f>26805938+86543517</f>
        <v>113349455</v>
      </c>
      <c r="N111" s="90"/>
      <c r="O111" s="24">
        <v>83396251</v>
      </c>
      <c r="P111" s="23">
        <v>0</v>
      </c>
      <c r="Q111" s="22">
        <f>O111-P111</f>
        <v>83396251</v>
      </c>
      <c r="R111" s="22"/>
      <c r="S111" s="16">
        <v>43084</v>
      </c>
      <c r="T111" s="16"/>
      <c r="U111" s="21"/>
      <c r="V111" s="20"/>
      <c r="W111" s="19"/>
      <c r="X111" s="18" t="s">
        <v>7</v>
      </c>
      <c r="Y111" s="17">
        <v>43135</v>
      </c>
      <c r="Z111" s="16"/>
      <c r="AA111" s="16"/>
      <c r="AB111" s="16" t="s">
        <v>252</v>
      </c>
      <c r="AC111" s="16"/>
      <c r="AD111" s="16"/>
      <c r="AE111" s="16"/>
      <c r="AF111" s="16" t="s">
        <v>4</v>
      </c>
      <c r="AG111" s="16"/>
      <c r="AH111" s="27" t="s">
        <v>108</v>
      </c>
      <c r="AI111" s="77" t="s">
        <v>575</v>
      </c>
      <c r="AJ111" s="35" t="s">
        <v>574</v>
      </c>
      <c r="AK111" s="65">
        <v>70</v>
      </c>
      <c r="AL111" s="22">
        <v>314820849</v>
      </c>
      <c r="AM111" s="39" t="s">
        <v>573</v>
      </c>
      <c r="AN111" s="38"/>
      <c r="AO111" s="37"/>
    </row>
    <row r="112" spans="1:41" s="36" customFormat="1" ht="22.5" x14ac:dyDescent="0.2">
      <c r="A112" s="49" t="s">
        <v>580</v>
      </c>
      <c r="B112" s="35">
        <v>2017</v>
      </c>
      <c r="C112" s="27" t="s">
        <v>103</v>
      </c>
      <c r="D112" s="27" t="s">
        <v>579</v>
      </c>
      <c r="E112" s="48" t="s">
        <v>24</v>
      </c>
      <c r="F112" s="47" t="s">
        <v>23</v>
      </c>
      <c r="G112" s="46" t="s">
        <v>578</v>
      </c>
      <c r="H112" s="30" t="s">
        <v>577</v>
      </c>
      <c r="I112" s="45" t="s">
        <v>576</v>
      </c>
      <c r="J112" s="35" t="s">
        <v>8</v>
      </c>
      <c r="K112" s="27" t="s">
        <v>8</v>
      </c>
      <c r="L112" s="26">
        <v>43100</v>
      </c>
      <c r="M112" s="24"/>
      <c r="N112" s="25"/>
      <c r="O112" s="24">
        <v>3147266</v>
      </c>
      <c r="P112" s="23">
        <v>0</v>
      </c>
      <c r="Q112" s="22">
        <f>O112-P112</f>
        <v>3147266</v>
      </c>
      <c r="R112" s="22"/>
      <c r="S112" s="16">
        <v>43084</v>
      </c>
      <c r="T112" s="16"/>
      <c r="U112" s="21"/>
      <c r="V112" s="20"/>
      <c r="W112" s="19"/>
      <c r="X112" s="18" t="s">
        <v>7</v>
      </c>
      <c r="Y112" s="17">
        <v>43135</v>
      </c>
      <c r="Z112" s="16"/>
      <c r="AA112" s="16"/>
      <c r="AB112" s="16" t="s">
        <v>252</v>
      </c>
      <c r="AC112" s="16"/>
      <c r="AD112" s="16"/>
      <c r="AE112" s="16"/>
      <c r="AF112" s="16" t="s">
        <v>4</v>
      </c>
      <c r="AG112" s="16"/>
      <c r="AH112" s="27" t="s">
        <v>108</v>
      </c>
      <c r="AI112" s="77" t="s">
        <v>575</v>
      </c>
      <c r="AJ112" s="35" t="s">
        <v>574</v>
      </c>
      <c r="AK112" s="65">
        <v>70</v>
      </c>
      <c r="AL112" s="22">
        <v>314820849</v>
      </c>
      <c r="AM112" s="39" t="s">
        <v>573</v>
      </c>
      <c r="AN112" s="38"/>
      <c r="AO112" s="37"/>
    </row>
    <row r="113" spans="1:41" s="54" customFormat="1" ht="164.25" customHeight="1" x14ac:dyDescent="0.25">
      <c r="A113" s="32" t="s">
        <v>572</v>
      </c>
      <c r="B113" s="13">
        <v>2017</v>
      </c>
      <c r="C113" s="27" t="s">
        <v>276</v>
      </c>
      <c r="D113" s="27" t="s">
        <v>571</v>
      </c>
      <c r="E113" s="33" t="s">
        <v>570</v>
      </c>
      <c r="F113" s="32" t="s">
        <v>12</v>
      </c>
      <c r="G113" s="31" t="s">
        <v>569</v>
      </c>
      <c r="H113" s="30" t="s">
        <v>568</v>
      </c>
      <c r="I113" s="29" t="s">
        <v>556</v>
      </c>
      <c r="J113" s="35" t="s">
        <v>555</v>
      </c>
      <c r="K113" s="27" t="s">
        <v>555</v>
      </c>
      <c r="L113" s="26" t="s">
        <v>555</v>
      </c>
      <c r="M113" s="24">
        <v>130956003</v>
      </c>
      <c r="N113" s="25">
        <v>169617</v>
      </c>
      <c r="O113" s="24"/>
      <c r="P113" s="23">
        <f>+M113-Q113</f>
        <v>119391560</v>
      </c>
      <c r="Q113" s="22">
        <v>11564443</v>
      </c>
      <c r="R113" s="22"/>
      <c r="S113" s="16">
        <v>42970</v>
      </c>
      <c r="T113" s="16">
        <v>42970</v>
      </c>
      <c r="U113" s="43">
        <v>43099</v>
      </c>
      <c r="V113" s="19">
        <f>W113+120</f>
        <v>43584</v>
      </c>
      <c r="W113" s="19">
        <v>43464</v>
      </c>
      <c r="X113" s="31" t="s">
        <v>7</v>
      </c>
      <c r="Y113" s="17">
        <v>43518</v>
      </c>
      <c r="Z113" s="16" t="s">
        <v>332</v>
      </c>
      <c r="AA113" s="83" t="s">
        <v>567</v>
      </c>
      <c r="AB113" s="15" t="s">
        <v>252</v>
      </c>
      <c r="AC113" s="15" t="s">
        <v>566</v>
      </c>
      <c r="AD113" s="15">
        <v>42970</v>
      </c>
      <c r="AE113" s="15"/>
      <c r="AF113" s="15" t="s">
        <v>4</v>
      </c>
      <c r="AG113" s="57" t="s">
        <v>549</v>
      </c>
      <c r="AH113" s="15" t="s">
        <v>37</v>
      </c>
      <c r="AI113" s="76" t="s">
        <v>548</v>
      </c>
      <c r="AJ113" s="13" t="s">
        <v>565</v>
      </c>
      <c r="AK113" s="62">
        <v>0.7</v>
      </c>
      <c r="AL113" s="61">
        <v>101217002</v>
      </c>
      <c r="AM113" s="10" t="s">
        <v>564</v>
      </c>
      <c r="AN113" s="89" t="s">
        <v>563</v>
      </c>
      <c r="AO113" s="8" t="s">
        <v>546</v>
      </c>
    </row>
    <row r="114" spans="1:41" s="50" customFormat="1" ht="135" x14ac:dyDescent="0.25">
      <c r="A114" s="49" t="s">
        <v>562</v>
      </c>
      <c r="B114" s="35">
        <v>2018</v>
      </c>
      <c r="C114" s="27" t="s">
        <v>561</v>
      </c>
      <c r="D114" s="27" t="s">
        <v>560</v>
      </c>
      <c r="E114" s="48" t="s">
        <v>559</v>
      </c>
      <c r="F114" s="47" t="s">
        <v>12</v>
      </c>
      <c r="G114" s="46" t="s">
        <v>558</v>
      </c>
      <c r="H114" s="30" t="s">
        <v>557</v>
      </c>
      <c r="I114" s="45" t="s">
        <v>556</v>
      </c>
      <c r="J114" s="35" t="s">
        <v>555</v>
      </c>
      <c r="K114" s="27" t="s">
        <v>555</v>
      </c>
      <c r="L114" s="26" t="s">
        <v>555</v>
      </c>
      <c r="M114" s="24"/>
      <c r="N114" s="25">
        <v>241917</v>
      </c>
      <c r="O114" s="24">
        <v>10788858</v>
      </c>
      <c r="P114" s="23">
        <v>10788858</v>
      </c>
      <c r="Q114" s="22" t="s">
        <v>554</v>
      </c>
      <c r="R114" s="22" t="s">
        <v>553</v>
      </c>
      <c r="S114" s="16">
        <v>43096</v>
      </c>
      <c r="T114" s="16"/>
      <c r="U114" s="43" t="s">
        <v>552</v>
      </c>
      <c r="V114" s="19">
        <f>W114+120</f>
        <v>43584</v>
      </c>
      <c r="W114" s="19">
        <v>43464</v>
      </c>
      <c r="X114" s="31" t="s">
        <v>7</v>
      </c>
      <c r="Y114" s="17">
        <v>43518</v>
      </c>
      <c r="Z114" s="16"/>
      <c r="AA114" s="87"/>
      <c r="AB114" s="16" t="s">
        <v>252</v>
      </c>
      <c r="AC114" s="16" t="s">
        <v>551</v>
      </c>
      <c r="AD114" s="16" t="s">
        <v>550</v>
      </c>
      <c r="AE114" s="35">
        <v>11388383</v>
      </c>
      <c r="AF114" s="16" t="s">
        <v>4</v>
      </c>
      <c r="AG114" s="19" t="s">
        <v>549</v>
      </c>
      <c r="AH114" s="16" t="s">
        <v>37</v>
      </c>
      <c r="AI114" s="77" t="s">
        <v>548</v>
      </c>
      <c r="AJ114" s="35" t="s">
        <v>525</v>
      </c>
      <c r="AK114" s="41">
        <v>0.75</v>
      </c>
      <c r="AL114" s="40">
        <v>103308648</v>
      </c>
      <c r="AM114" s="39" t="s">
        <v>547</v>
      </c>
      <c r="AN114" s="88"/>
      <c r="AO114" s="37" t="s">
        <v>546</v>
      </c>
    </row>
    <row r="115" spans="1:41" s="50" customFormat="1" ht="25.5" customHeight="1" x14ac:dyDescent="0.25">
      <c r="A115" s="49" t="s">
        <v>545</v>
      </c>
      <c r="B115" s="35" t="s">
        <v>544</v>
      </c>
      <c r="C115" s="27"/>
      <c r="D115" s="27"/>
      <c r="E115" s="48"/>
      <c r="F115" s="47"/>
      <c r="G115" s="46"/>
      <c r="H115" s="30"/>
      <c r="I115" s="45"/>
      <c r="J115" s="35"/>
      <c r="K115" s="27"/>
      <c r="L115" s="26"/>
      <c r="M115" s="24"/>
      <c r="N115" s="25"/>
      <c r="O115" s="24"/>
      <c r="P115" s="23"/>
      <c r="Q115" s="22"/>
      <c r="R115" s="22"/>
      <c r="S115" s="16"/>
      <c r="T115" s="16"/>
      <c r="U115" s="43"/>
      <c r="V115" s="19"/>
      <c r="W115" s="19"/>
      <c r="X115" s="31" t="s">
        <v>189</v>
      </c>
      <c r="Y115" s="17"/>
      <c r="Z115" s="16"/>
      <c r="AA115" s="87"/>
      <c r="AB115" s="16"/>
      <c r="AC115" s="16"/>
      <c r="AD115" s="16"/>
      <c r="AE115" s="35"/>
      <c r="AF115" s="16"/>
      <c r="AG115" s="19"/>
      <c r="AH115" s="16"/>
      <c r="AI115" s="77"/>
      <c r="AJ115" s="35"/>
      <c r="AK115" s="41"/>
      <c r="AL115" s="40"/>
      <c r="AM115" s="39"/>
      <c r="AN115" s="37"/>
      <c r="AO115" s="37"/>
    </row>
    <row r="116" spans="1:41" s="7" customFormat="1" ht="157.5" x14ac:dyDescent="0.2">
      <c r="A116" s="32" t="s">
        <v>543</v>
      </c>
      <c r="B116" s="13">
        <v>2017</v>
      </c>
      <c r="C116" s="27" t="s">
        <v>542</v>
      </c>
      <c r="D116" s="27" t="s">
        <v>541</v>
      </c>
      <c r="E116" s="33" t="s">
        <v>24</v>
      </c>
      <c r="F116" s="32" t="s">
        <v>12</v>
      </c>
      <c r="G116" s="31" t="s">
        <v>540</v>
      </c>
      <c r="H116" s="30" t="s">
        <v>539</v>
      </c>
      <c r="I116" s="29" t="s">
        <v>538</v>
      </c>
      <c r="J116" s="35" t="s">
        <v>537</v>
      </c>
      <c r="K116" s="27" t="s">
        <v>224</v>
      </c>
      <c r="L116" s="20">
        <v>43100</v>
      </c>
      <c r="M116" s="24">
        <v>1492278184</v>
      </c>
      <c r="N116" s="25"/>
      <c r="O116" s="24">
        <v>0</v>
      </c>
      <c r="P116" s="23">
        <v>0</v>
      </c>
      <c r="Q116" s="22">
        <f>M116-P116</f>
        <v>1492278184</v>
      </c>
      <c r="R116" s="22">
        <v>1</v>
      </c>
      <c r="S116" s="16">
        <v>42971</v>
      </c>
      <c r="T116" s="16"/>
      <c r="U116" s="21">
        <v>43093</v>
      </c>
      <c r="V116" s="20"/>
      <c r="W116" s="19"/>
      <c r="X116" s="18" t="s">
        <v>7</v>
      </c>
      <c r="Y116" s="17">
        <v>43250</v>
      </c>
      <c r="Z116" s="16" t="s">
        <v>6</v>
      </c>
      <c r="AA116" s="83" t="s">
        <v>536</v>
      </c>
      <c r="AB116" s="15" t="s">
        <v>252</v>
      </c>
      <c r="AC116" s="15"/>
      <c r="AD116" s="15"/>
      <c r="AE116" s="15"/>
      <c r="AF116" s="15" t="s">
        <v>4</v>
      </c>
      <c r="AG116" s="15"/>
      <c r="AH116" s="15" t="s">
        <v>37</v>
      </c>
      <c r="AI116" s="76" t="s">
        <v>535</v>
      </c>
      <c r="AJ116" s="13" t="s">
        <v>480</v>
      </c>
      <c r="AK116" s="12">
        <v>75</v>
      </c>
      <c r="AL116" s="58">
        <v>1119208638</v>
      </c>
      <c r="AM116" s="10" t="s">
        <v>534</v>
      </c>
      <c r="AN116" s="34"/>
      <c r="AO116" s="8"/>
    </row>
    <row r="117" spans="1:41" s="7" customFormat="1" ht="22.5" x14ac:dyDescent="0.2">
      <c r="A117" s="32" t="s">
        <v>533</v>
      </c>
      <c r="B117" s="13">
        <v>2017</v>
      </c>
      <c r="C117" s="27" t="s">
        <v>103</v>
      </c>
      <c r="D117" s="27" t="s">
        <v>531</v>
      </c>
      <c r="E117" s="33" t="s">
        <v>24</v>
      </c>
      <c r="F117" s="32" t="s">
        <v>23</v>
      </c>
      <c r="G117" s="31" t="s">
        <v>530</v>
      </c>
      <c r="H117" s="30" t="s">
        <v>529</v>
      </c>
      <c r="I117" s="29" t="s">
        <v>528</v>
      </c>
      <c r="J117" s="35" t="s">
        <v>8</v>
      </c>
      <c r="K117" s="27" t="s">
        <v>8</v>
      </c>
      <c r="L117" s="26">
        <v>43100</v>
      </c>
      <c r="M117" s="24">
        <v>385000000</v>
      </c>
      <c r="N117" s="25"/>
      <c r="O117" s="24">
        <v>0</v>
      </c>
      <c r="P117" s="23">
        <f>M117</f>
        <v>385000000</v>
      </c>
      <c r="Q117" s="22">
        <f>M117-P117</f>
        <v>0</v>
      </c>
      <c r="R117" s="22"/>
      <c r="S117" s="16">
        <v>42971</v>
      </c>
      <c r="T117" s="16"/>
      <c r="U117" s="21">
        <v>43036</v>
      </c>
      <c r="V117" s="20"/>
      <c r="W117" s="19"/>
      <c r="X117" s="18" t="s">
        <v>7</v>
      </c>
      <c r="Y117" s="17">
        <v>42760</v>
      </c>
      <c r="Z117" s="16"/>
      <c r="AA117" s="15"/>
      <c r="AB117" s="15" t="s">
        <v>252</v>
      </c>
      <c r="AC117" s="15"/>
      <c r="AD117" s="15"/>
      <c r="AE117" s="15"/>
      <c r="AF117" s="15" t="s">
        <v>4</v>
      </c>
      <c r="AG117" s="15"/>
      <c r="AH117" s="15" t="s">
        <v>37</v>
      </c>
      <c r="AI117" s="76" t="s">
        <v>526</v>
      </c>
      <c r="AJ117" s="13" t="s">
        <v>525</v>
      </c>
      <c r="AK117" s="12">
        <v>75</v>
      </c>
      <c r="AL117" s="58">
        <v>291750000</v>
      </c>
      <c r="AM117" s="10" t="s">
        <v>524</v>
      </c>
      <c r="AN117" s="34"/>
      <c r="AO117" s="8"/>
    </row>
    <row r="118" spans="1:41" s="36" customFormat="1" ht="33.75" x14ac:dyDescent="0.2">
      <c r="A118" s="49" t="s">
        <v>532</v>
      </c>
      <c r="B118" s="35">
        <v>2017</v>
      </c>
      <c r="C118" s="27" t="s">
        <v>103</v>
      </c>
      <c r="D118" s="27" t="s">
        <v>531</v>
      </c>
      <c r="E118" s="48" t="s">
        <v>24</v>
      </c>
      <c r="F118" s="47" t="s">
        <v>23</v>
      </c>
      <c r="G118" s="46" t="s">
        <v>530</v>
      </c>
      <c r="H118" s="30" t="s">
        <v>529</v>
      </c>
      <c r="I118" s="45" t="s">
        <v>528</v>
      </c>
      <c r="J118" s="35" t="s">
        <v>8</v>
      </c>
      <c r="K118" s="27" t="s">
        <v>8</v>
      </c>
      <c r="L118" s="26">
        <v>43100</v>
      </c>
      <c r="M118" s="24"/>
      <c r="N118" s="25"/>
      <c r="O118" s="24">
        <v>189607836</v>
      </c>
      <c r="P118" s="23">
        <f>O118</f>
        <v>189607836</v>
      </c>
      <c r="Q118" s="22">
        <f>O118-P118</f>
        <v>0</v>
      </c>
      <c r="R118" s="22"/>
      <c r="S118" s="38"/>
      <c r="T118" s="38"/>
      <c r="U118" s="21">
        <v>43061</v>
      </c>
      <c r="V118" s="20"/>
      <c r="W118" s="19">
        <v>43061</v>
      </c>
      <c r="X118" s="18" t="s">
        <v>7</v>
      </c>
      <c r="Y118" s="17">
        <v>42760</v>
      </c>
      <c r="Z118" s="16"/>
      <c r="AA118" s="16" t="s">
        <v>527</v>
      </c>
      <c r="AB118" s="16" t="s">
        <v>252</v>
      </c>
      <c r="AC118" s="16"/>
      <c r="AD118" s="16"/>
      <c r="AE118" s="16"/>
      <c r="AF118" s="16" t="s">
        <v>4</v>
      </c>
      <c r="AG118" s="16"/>
      <c r="AH118" s="16" t="s">
        <v>37</v>
      </c>
      <c r="AI118" s="77" t="s">
        <v>526</v>
      </c>
      <c r="AJ118" s="35" t="s">
        <v>525</v>
      </c>
      <c r="AK118" s="65">
        <v>75</v>
      </c>
      <c r="AL118" s="22">
        <v>291750000</v>
      </c>
      <c r="AM118" s="39" t="s">
        <v>524</v>
      </c>
      <c r="AN118" s="38"/>
      <c r="AO118" s="37"/>
    </row>
    <row r="119" spans="1:41" s="7" customFormat="1" ht="45" x14ac:dyDescent="0.2">
      <c r="A119" s="32" t="s">
        <v>523</v>
      </c>
      <c r="B119" s="13">
        <v>2017</v>
      </c>
      <c r="C119" s="27" t="s">
        <v>103</v>
      </c>
      <c r="D119" s="27" t="s">
        <v>487</v>
      </c>
      <c r="E119" s="33" t="s">
        <v>13</v>
      </c>
      <c r="F119" s="32" t="s">
        <v>12</v>
      </c>
      <c r="G119" s="31" t="s">
        <v>522</v>
      </c>
      <c r="H119" s="30" t="s">
        <v>494</v>
      </c>
      <c r="I119" s="29" t="s">
        <v>521</v>
      </c>
      <c r="J119" s="35" t="s">
        <v>8</v>
      </c>
      <c r="K119" s="27" t="s">
        <v>8</v>
      </c>
      <c r="L119" s="26">
        <v>43100</v>
      </c>
      <c r="M119" s="24">
        <v>744000000</v>
      </c>
      <c r="N119" s="25"/>
      <c r="O119" s="24">
        <v>0</v>
      </c>
      <c r="P119" s="23">
        <v>0</v>
      </c>
      <c r="Q119" s="22">
        <v>381060619</v>
      </c>
      <c r="R119" s="22">
        <v>3598</v>
      </c>
      <c r="S119" s="16">
        <v>42976</v>
      </c>
      <c r="T119" s="16"/>
      <c r="U119" s="21">
        <v>43100</v>
      </c>
      <c r="V119" s="20"/>
      <c r="W119" s="19"/>
      <c r="X119" s="18" t="s">
        <v>7</v>
      </c>
      <c r="Y119" s="17">
        <v>43257</v>
      </c>
      <c r="Z119" s="16"/>
      <c r="AA119" s="15" t="s">
        <v>492</v>
      </c>
      <c r="AB119" s="15" t="s">
        <v>252</v>
      </c>
      <c r="AC119" s="15"/>
      <c r="AD119" s="15"/>
      <c r="AE119" s="15"/>
      <c r="AF119" s="15" t="s">
        <v>4</v>
      </c>
      <c r="AG119" s="15"/>
      <c r="AH119" s="14" t="s">
        <v>108</v>
      </c>
      <c r="AI119" s="76" t="s">
        <v>520</v>
      </c>
      <c r="AJ119" s="13" t="s">
        <v>480</v>
      </c>
      <c r="AK119" s="12">
        <v>75</v>
      </c>
      <c r="AL119" s="58">
        <v>558000000</v>
      </c>
      <c r="AM119" s="10" t="s">
        <v>519</v>
      </c>
      <c r="AN119" s="34"/>
      <c r="AO119" s="8"/>
    </row>
    <row r="120" spans="1:41" s="7" customFormat="1" ht="89.25" customHeight="1" x14ac:dyDescent="0.2">
      <c r="A120" s="32" t="s">
        <v>518</v>
      </c>
      <c r="B120" s="13">
        <v>2017</v>
      </c>
      <c r="C120" s="27" t="s">
        <v>103</v>
      </c>
      <c r="D120" s="27" t="s">
        <v>517</v>
      </c>
      <c r="E120" s="33" t="s">
        <v>30</v>
      </c>
      <c r="F120" s="32" t="s">
        <v>12</v>
      </c>
      <c r="G120" s="31" t="s">
        <v>516</v>
      </c>
      <c r="H120" s="30" t="s">
        <v>515</v>
      </c>
      <c r="I120" s="29" t="s">
        <v>514</v>
      </c>
      <c r="J120" s="35" t="s">
        <v>8</v>
      </c>
      <c r="K120" s="27" t="s">
        <v>8</v>
      </c>
      <c r="L120" s="26">
        <v>43100</v>
      </c>
      <c r="M120" s="24">
        <v>200000000</v>
      </c>
      <c r="N120" s="25"/>
      <c r="O120" s="24">
        <v>0</v>
      </c>
      <c r="P120" s="23">
        <v>0</v>
      </c>
      <c r="Q120" s="63">
        <v>47476000</v>
      </c>
      <c r="R120" s="22"/>
      <c r="S120" s="16">
        <v>42977</v>
      </c>
      <c r="T120" s="16"/>
      <c r="U120" s="21">
        <v>43084</v>
      </c>
      <c r="V120" s="20"/>
      <c r="W120" s="19">
        <v>43312</v>
      </c>
      <c r="X120" s="18" t="s">
        <v>7</v>
      </c>
      <c r="Y120" s="17">
        <v>43362</v>
      </c>
      <c r="Z120" s="16" t="s">
        <v>6</v>
      </c>
      <c r="AA120" s="83" t="s">
        <v>513</v>
      </c>
      <c r="AB120" s="15" t="s">
        <v>252</v>
      </c>
      <c r="AC120" s="15"/>
      <c r="AD120" s="15"/>
      <c r="AE120" s="15"/>
      <c r="AF120" s="15" t="s">
        <v>4</v>
      </c>
      <c r="AG120" s="15"/>
      <c r="AH120" s="14" t="s">
        <v>108</v>
      </c>
      <c r="AI120" s="76" t="s">
        <v>512</v>
      </c>
      <c r="AJ120" s="13" t="s">
        <v>480</v>
      </c>
      <c r="AK120" s="12">
        <v>75</v>
      </c>
      <c r="AL120" s="58">
        <v>150000000</v>
      </c>
      <c r="AM120" s="10" t="s">
        <v>511</v>
      </c>
      <c r="AN120" s="34"/>
      <c r="AO120" s="8"/>
    </row>
    <row r="121" spans="1:41" s="7" customFormat="1" ht="45" x14ac:dyDescent="0.2">
      <c r="A121" s="32" t="s">
        <v>510</v>
      </c>
      <c r="B121" s="13">
        <v>2017</v>
      </c>
      <c r="C121" s="27" t="s">
        <v>504</v>
      </c>
      <c r="D121" s="27" t="s">
        <v>505</v>
      </c>
      <c r="E121" s="33" t="s">
        <v>504</v>
      </c>
      <c r="F121" s="31" t="s">
        <v>88</v>
      </c>
      <c r="G121" s="31" t="s">
        <v>509</v>
      </c>
      <c r="H121" s="30" t="s">
        <v>508</v>
      </c>
      <c r="I121" s="29" t="s">
        <v>501</v>
      </c>
      <c r="J121" s="35" t="s">
        <v>500</v>
      </c>
      <c r="K121" s="27" t="s">
        <v>499</v>
      </c>
      <c r="L121" s="20">
        <v>43190</v>
      </c>
      <c r="M121" s="24">
        <v>377503133</v>
      </c>
      <c r="N121" s="25"/>
      <c r="O121" s="24">
        <v>0</v>
      </c>
      <c r="P121" s="85">
        <v>230675566</v>
      </c>
      <c r="Q121" s="22">
        <f>M121-P121</f>
        <v>146827567</v>
      </c>
      <c r="R121" s="22">
        <v>1</v>
      </c>
      <c r="S121" s="16">
        <v>42977</v>
      </c>
      <c r="T121" s="16"/>
      <c r="U121" s="21">
        <v>43084</v>
      </c>
      <c r="V121" s="20"/>
      <c r="W121" s="19"/>
      <c r="X121" s="18" t="s">
        <v>7</v>
      </c>
      <c r="Y121" s="17">
        <v>43159</v>
      </c>
      <c r="Z121" s="16"/>
      <c r="AA121" s="15"/>
      <c r="AB121" s="15" t="s">
        <v>252</v>
      </c>
      <c r="AC121" s="15"/>
      <c r="AD121" s="15"/>
      <c r="AE121" s="15"/>
      <c r="AF121" s="15" t="s">
        <v>498</v>
      </c>
      <c r="AG121" s="15"/>
      <c r="AH121" s="8" t="s">
        <v>498</v>
      </c>
      <c r="AI121" s="76">
        <v>0</v>
      </c>
      <c r="AJ121" s="13">
        <v>0</v>
      </c>
      <c r="AK121" s="12">
        <v>0</v>
      </c>
      <c r="AL121" s="11">
        <v>0</v>
      </c>
      <c r="AM121" s="10" t="s">
        <v>507</v>
      </c>
      <c r="AN121" s="34"/>
      <c r="AO121" s="8"/>
    </row>
    <row r="122" spans="1:41" s="7" customFormat="1" ht="45" x14ac:dyDescent="0.2">
      <c r="A122" s="32" t="s">
        <v>506</v>
      </c>
      <c r="B122" s="13">
        <v>2017</v>
      </c>
      <c r="C122" s="27" t="s">
        <v>504</v>
      </c>
      <c r="D122" s="27" t="s">
        <v>505</v>
      </c>
      <c r="E122" s="33" t="s">
        <v>504</v>
      </c>
      <c r="F122" s="31" t="s">
        <v>88</v>
      </c>
      <c r="G122" s="31" t="s">
        <v>503</v>
      </c>
      <c r="H122" s="30" t="s">
        <v>502</v>
      </c>
      <c r="I122" s="29" t="s">
        <v>501</v>
      </c>
      <c r="J122" s="35" t="s">
        <v>500</v>
      </c>
      <c r="K122" s="27" t="s">
        <v>499</v>
      </c>
      <c r="L122" s="20">
        <v>43190</v>
      </c>
      <c r="M122" s="24">
        <v>94333333</v>
      </c>
      <c r="N122" s="25"/>
      <c r="O122" s="86"/>
      <c r="P122" s="85">
        <v>14750000</v>
      </c>
      <c r="Q122" s="22">
        <f>M122-P122</f>
        <v>79583333</v>
      </c>
      <c r="R122" s="22"/>
      <c r="S122" s="16">
        <v>42977</v>
      </c>
      <c r="T122" s="16"/>
      <c r="U122" s="21">
        <v>43084</v>
      </c>
      <c r="V122" s="20"/>
      <c r="W122" s="19"/>
      <c r="X122" s="18" t="s">
        <v>7</v>
      </c>
      <c r="Y122" s="17">
        <v>43199</v>
      </c>
      <c r="Z122" s="16"/>
      <c r="AA122" s="15"/>
      <c r="AB122" s="15" t="s">
        <v>252</v>
      </c>
      <c r="AC122" s="15"/>
      <c r="AD122" s="15"/>
      <c r="AE122" s="15"/>
      <c r="AF122" s="15" t="s">
        <v>498</v>
      </c>
      <c r="AG122" s="15"/>
      <c r="AH122" s="8" t="s">
        <v>498</v>
      </c>
      <c r="AI122" s="76">
        <v>0</v>
      </c>
      <c r="AJ122" s="13">
        <v>0</v>
      </c>
      <c r="AK122" s="12">
        <v>0</v>
      </c>
      <c r="AL122" s="11">
        <v>0</v>
      </c>
      <c r="AM122" s="10" t="s">
        <v>497</v>
      </c>
      <c r="AN122" s="34"/>
      <c r="AO122" s="8"/>
    </row>
    <row r="123" spans="1:41" s="7" customFormat="1" ht="45" x14ac:dyDescent="0.2">
      <c r="A123" s="32" t="s">
        <v>496</v>
      </c>
      <c r="B123" s="13">
        <v>2017</v>
      </c>
      <c r="C123" s="27" t="s">
        <v>103</v>
      </c>
      <c r="D123" s="27" t="s">
        <v>487</v>
      </c>
      <c r="E123" s="33" t="s">
        <v>13</v>
      </c>
      <c r="F123" s="32" t="s">
        <v>12</v>
      </c>
      <c r="G123" s="31" t="s">
        <v>495</v>
      </c>
      <c r="H123" s="30" t="s">
        <v>494</v>
      </c>
      <c r="I123" s="29" t="s">
        <v>493</v>
      </c>
      <c r="J123" s="35" t="s">
        <v>8</v>
      </c>
      <c r="K123" s="27" t="s">
        <v>8</v>
      </c>
      <c r="L123" s="26">
        <v>43100</v>
      </c>
      <c r="M123" s="24">
        <v>440000000</v>
      </c>
      <c r="N123" s="25"/>
      <c r="O123" s="24">
        <v>0</v>
      </c>
      <c r="P123" s="23">
        <v>0</v>
      </c>
      <c r="Q123" s="22">
        <v>220876113</v>
      </c>
      <c r="R123" s="22">
        <v>5001</v>
      </c>
      <c r="S123" s="16">
        <v>42978</v>
      </c>
      <c r="T123" s="16"/>
      <c r="U123" s="21">
        <v>43100</v>
      </c>
      <c r="V123" s="20"/>
      <c r="W123" s="19"/>
      <c r="X123" s="18" t="s">
        <v>7</v>
      </c>
      <c r="Y123" s="17">
        <v>43250</v>
      </c>
      <c r="Z123" s="16" t="s">
        <v>6</v>
      </c>
      <c r="AA123" s="15" t="s">
        <v>492</v>
      </c>
      <c r="AB123" s="15" t="s">
        <v>252</v>
      </c>
      <c r="AC123" s="15"/>
      <c r="AD123" s="15"/>
      <c r="AE123" s="15"/>
      <c r="AF123" s="15" t="s">
        <v>4</v>
      </c>
      <c r="AG123" s="15"/>
      <c r="AH123" s="8" t="s">
        <v>491</v>
      </c>
      <c r="AI123" s="76" t="s">
        <v>490</v>
      </c>
      <c r="AJ123" s="13" t="s">
        <v>480</v>
      </c>
      <c r="AK123" s="12">
        <v>75</v>
      </c>
      <c r="AL123" s="11">
        <v>330000000</v>
      </c>
      <c r="AM123" s="10" t="s">
        <v>489</v>
      </c>
      <c r="AN123" s="34"/>
      <c r="AO123" s="8"/>
    </row>
    <row r="124" spans="1:41" s="7" customFormat="1" ht="45" x14ac:dyDescent="0.2">
      <c r="A124" s="32" t="s">
        <v>488</v>
      </c>
      <c r="B124" s="13">
        <v>2017</v>
      </c>
      <c r="C124" s="27" t="s">
        <v>103</v>
      </c>
      <c r="D124" s="27" t="s">
        <v>487</v>
      </c>
      <c r="E124" s="33" t="s">
        <v>13</v>
      </c>
      <c r="F124" s="32" t="s">
        <v>486</v>
      </c>
      <c r="G124" s="31" t="s">
        <v>485</v>
      </c>
      <c r="H124" s="30" t="s">
        <v>484</v>
      </c>
      <c r="I124" s="29" t="s">
        <v>483</v>
      </c>
      <c r="J124" s="35" t="s">
        <v>8</v>
      </c>
      <c r="K124" s="27" t="s">
        <v>8</v>
      </c>
      <c r="L124" s="26">
        <v>43100</v>
      </c>
      <c r="M124" s="24">
        <v>383000000</v>
      </c>
      <c r="N124" s="25"/>
      <c r="O124" s="24">
        <v>0</v>
      </c>
      <c r="P124" s="23">
        <f>M124</f>
        <v>383000000</v>
      </c>
      <c r="Q124" s="22">
        <f>M124-P124</f>
        <v>0</v>
      </c>
      <c r="R124" s="22"/>
      <c r="S124" s="16">
        <v>42978</v>
      </c>
      <c r="T124" s="16"/>
      <c r="U124" s="43">
        <v>43100</v>
      </c>
      <c r="V124" s="19"/>
      <c r="W124" s="19">
        <v>43251</v>
      </c>
      <c r="X124" s="18" t="s">
        <v>7</v>
      </c>
      <c r="Y124" s="17">
        <v>43434</v>
      </c>
      <c r="Z124" s="16"/>
      <c r="AA124" s="15" t="s">
        <v>482</v>
      </c>
      <c r="AB124" s="15" t="s">
        <v>252</v>
      </c>
      <c r="AC124" s="15"/>
      <c r="AD124" s="15"/>
      <c r="AE124" s="15"/>
      <c r="AF124" s="15" t="s">
        <v>4</v>
      </c>
      <c r="AG124" s="57"/>
      <c r="AH124" s="14" t="s">
        <v>108</v>
      </c>
      <c r="AI124" s="76" t="s">
        <v>481</v>
      </c>
      <c r="AJ124" s="13" t="s">
        <v>480</v>
      </c>
      <c r="AK124" s="62">
        <v>75</v>
      </c>
      <c r="AL124" s="61">
        <v>287250000</v>
      </c>
      <c r="AM124" s="10" t="s">
        <v>479</v>
      </c>
      <c r="AN124" s="34"/>
      <c r="AO124" s="8"/>
    </row>
    <row r="125" spans="1:41" s="7" customFormat="1" ht="56.25" x14ac:dyDescent="0.2">
      <c r="A125" s="32" t="s">
        <v>478</v>
      </c>
      <c r="B125" s="13">
        <v>2017</v>
      </c>
      <c r="C125" s="27" t="s">
        <v>477</v>
      </c>
      <c r="D125" s="27" t="s">
        <v>476</v>
      </c>
      <c r="E125" s="33" t="s">
        <v>30</v>
      </c>
      <c r="F125" s="32" t="s">
        <v>100</v>
      </c>
      <c r="G125" s="31" t="s">
        <v>475</v>
      </c>
      <c r="H125" s="30" t="s">
        <v>474</v>
      </c>
      <c r="I125" s="29" t="s">
        <v>473</v>
      </c>
      <c r="J125" s="35" t="s">
        <v>472</v>
      </c>
      <c r="K125" s="26" t="s">
        <v>471</v>
      </c>
      <c r="L125" s="20">
        <v>43100</v>
      </c>
      <c r="M125" s="24">
        <v>564300000</v>
      </c>
      <c r="N125" s="25"/>
      <c r="O125" s="24"/>
      <c r="P125" s="23">
        <v>199983987</v>
      </c>
      <c r="Q125" s="63">
        <v>164315399</v>
      </c>
      <c r="R125" s="22">
        <v>749</v>
      </c>
      <c r="S125" s="16">
        <v>42989</v>
      </c>
      <c r="T125" s="16"/>
      <c r="U125" s="21">
        <v>43089</v>
      </c>
      <c r="V125" s="20"/>
      <c r="W125" s="19"/>
      <c r="X125" s="18" t="s">
        <v>7</v>
      </c>
      <c r="Y125" s="17">
        <v>43174</v>
      </c>
      <c r="Z125" s="16"/>
      <c r="AA125" s="15"/>
      <c r="AB125" s="15" t="s">
        <v>252</v>
      </c>
      <c r="AC125" s="15"/>
      <c r="AD125" s="15"/>
      <c r="AE125" s="15"/>
      <c r="AF125" s="15" t="s">
        <v>4</v>
      </c>
      <c r="AG125" s="15"/>
      <c r="AH125" s="14" t="s">
        <v>108</v>
      </c>
      <c r="AI125" s="76" t="s">
        <v>470</v>
      </c>
      <c r="AJ125" s="13" t="s">
        <v>106</v>
      </c>
      <c r="AK125" s="12">
        <v>70</v>
      </c>
      <c r="AL125" s="58">
        <v>395010000</v>
      </c>
      <c r="AM125" s="10" t="s">
        <v>469</v>
      </c>
      <c r="AN125" s="34"/>
      <c r="AO125" s="8"/>
    </row>
    <row r="126" spans="1:41" s="7" customFormat="1" ht="146.25" x14ac:dyDescent="0.2">
      <c r="A126" s="32" t="s">
        <v>468</v>
      </c>
      <c r="B126" s="13">
        <v>2017</v>
      </c>
      <c r="C126" s="27" t="s">
        <v>32</v>
      </c>
      <c r="D126" s="27" t="s">
        <v>467</v>
      </c>
      <c r="E126" s="33" t="s">
        <v>30</v>
      </c>
      <c r="F126" s="32" t="s">
        <v>12</v>
      </c>
      <c r="G126" s="31" t="s">
        <v>466</v>
      </c>
      <c r="H126" s="30" t="s">
        <v>465</v>
      </c>
      <c r="I126" s="29" t="s">
        <v>464</v>
      </c>
      <c r="J126" s="35" t="s">
        <v>8</v>
      </c>
      <c r="K126" s="27" t="s">
        <v>8</v>
      </c>
      <c r="L126" s="26">
        <v>43100</v>
      </c>
      <c r="M126" s="24">
        <v>25377940</v>
      </c>
      <c r="N126" s="25"/>
      <c r="O126" s="24">
        <v>0</v>
      </c>
      <c r="P126" s="23">
        <v>0</v>
      </c>
      <c r="Q126" s="22">
        <f>M126-P126</f>
        <v>25377940</v>
      </c>
      <c r="R126" s="22">
        <v>0</v>
      </c>
      <c r="S126" s="16">
        <v>42997</v>
      </c>
      <c r="T126" s="16"/>
      <c r="U126" s="21">
        <v>43085</v>
      </c>
      <c r="V126" s="20"/>
      <c r="W126" s="19"/>
      <c r="X126" s="18" t="s">
        <v>7</v>
      </c>
      <c r="Y126" s="17">
        <v>43154</v>
      </c>
      <c r="Z126" s="16"/>
      <c r="AA126" s="83" t="s">
        <v>463</v>
      </c>
      <c r="AB126" s="15" t="s">
        <v>374</v>
      </c>
      <c r="AC126" s="15"/>
      <c r="AD126" s="15"/>
      <c r="AE126" s="15"/>
      <c r="AF126" s="15" t="s">
        <v>4</v>
      </c>
      <c r="AG126" s="15"/>
      <c r="AH126" s="84" t="s">
        <v>462</v>
      </c>
      <c r="AI126" s="76">
        <v>12708</v>
      </c>
      <c r="AJ126" s="14" t="s">
        <v>461</v>
      </c>
      <c r="AK126" s="12">
        <v>75</v>
      </c>
      <c r="AL126" s="58">
        <f>2537794+1268897+2537794</f>
        <v>6344485</v>
      </c>
      <c r="AM126" s="10" t="s">
        <v>460</v>
      </c>
      <c r="AN126" s="34"/>
      <c r="AO126" s="8"/>
    </row>
    <row r="127" spans="1:41" s="7" customFormat="1" ht="102.75" customHeight="1" x14ac:dyDescent="0.2">
      <c r="A127" s="32" t="s">
        <v>459</v>
      </c>
      <c r="B127" s="13">
        <v>2017</v>
      </c>
      <c r="C127" s="27" t="s">
        <v>103</v>
      </c>
      <c r="D127" s="27" t="s">
        <v>458</v>
      </c>
      <c r="E127" s="33" t="s">
        <v>13</v>
      </c>
      <c r="F127" s="32" t="s">
        <v>12</v>
      </c>
      <c r="G127" s="31" t="s">
        <v>457</v>
      </c>
      <c r="H127" s="30" t="s">
        <v>456</v>
      </c>
      <c r="I127" s="29" t="s">
        <v>455</v>
      </c>
      <c r="J127" s="35" t="s">
        <v>8</v>
      </c>
      <c r="K127" s="27" t="s">
        <v>8</v>
      </c>
      <c r="L127" s="26">
        <v>43100</v>
      </c>
      <c r="M127" s="24">
        <v>165267200</v>
      </c>
      <c r="N127" s="25"/>
      <c r="O127" s="24">
        <v>0</v>
      </c>
      <c r="P127" s="23">
        <v>0</v>
      </c>
      <c r="Q127" s="22">
        <f>M127-P127</f>
        <v>165267200</v>
      </c>
      <c r="R127" s="22"/>
      <c r="S127" s="16">
        <v>42998</v>
      </c>
      <c r="T127" s="16"/>
      <c r="U127" s="21">
        <v>43079</v>
      </c>
      <c r="V127" s="20"/>
      <c r="W127" s="19"/>
      <c r="X127" s="18" t="s">
        <v>7</v>
      </c>
      <c r="Y127" s="17">
        <v>43181</v>
      </c>
      <c r="Z127" s="16"/>
      <c r="AA127" s="83" t="s">
        <v>454</v>
      </c>
      <c r="AB127" s="15" t="s">
        <v>252</v>
      </c>
      <c r="AC127" s="15"/>
      <c r="AD127" s="15"/>
      <c r="AE127" s="15"/>
      <c r="AF127" s="15" t="s">
        <v>4</v>
      </c>
      <c r="AG127" s="15"/>
      <c r="AH127" s="14" t="s">
        <v>108</v>
      </c>
      <c r="AI127" s="76" t="s">
        <v>453</v>
      </c>
      <c r="AJ127" s="13" t="s">
        <v>443</v>
      </c>
      <c r="AK127" s="12">
        <v>75</v>
      </c>
      <c r="AL127" s="58">
        <v>123950400</v>
      </c>
      <c r="AM127" s="10" t="s">
        <v>452</v>
      </c>
      <c r="AN127" s="34"/>
      <c r="AO127" s="8"/>
    </row>
    <row r="128" spans="1:41" s="7" customFormat="1" ht="33.75" x14ac:dyDescent="0.2">
      <c r="A128" s="32" t="s">
        <v>451</v>
      </c>
      <c r="B128" s="13">
        <v>2017</v>
      </c>
      <c r="C128" s="27" t="s">
        <v>15</v>
      </c>
      <c r="D128" s="27" t="s">
        <v>450</v>
      </c>
      <c r="E128" s="33" t="s">
        <v>24</v>
      </c>
      <c r="F128" s="82" t="s">
        <v>23</v>
      </c>
      <c r="G128" s="31" t="s">
        <v>449</v>
      </c>
      <c r="H128" s="30">
        <v>10125834</v>
      </c>
      <c r="I128" s="29" t="s">
        <v>448</v>
      </c>
      <c r="J128" s="35" t="s">
        <v>8</v>
      </c>
      <c r="K128" s="27" t="s">
        <v>8</v>
      </c>
      <c r="L128" s="26">
        <v>43100</v>
      </c>
      <c r="M128" s="24">
        <v>484500</v>
      </c>
      <c r="N128" s="25"/>
      <c r="O128" s="24">
        <v>0</v>
      </c>
      <c r="P128" s="23">
        <v>0</v>
      </c>
      <c r="Q128" s="22">
        <f>M128-P128</f>
        <v>484500</v>
      </c>
      <c r="R128" s="22"/>
      <c r="S128" s="16">
        <v>42998</v>
      </c>
      <c r="T128" s="16"/>
      <c r="U128" s="21">
        <v>43030</v>
      </c>
      <c r="V128" s="20"/>
      <c r="W128" s="19"/>
      <c r="X128" s="18" t="s">
        <v>7</v>
      </c>
      <c r="Y128" s="17">
        <v>43097</v>
      </c>
      <c r="Z128" s="16" t="s">
        <v>447</v>
      </c>
      <c r="AA128" s="15"/>
      <c r="AB128" s="15" t="s">
        <v>446</v>
      </c>
      <c r="AC128" s="15"/>
      <c r="AD128" s="15"/>
      <c r="AE128" s="15"/>
      <c r="AF128" s="15" t="s">
        <v>4</v>
      </c>
      <c r="AG128" s="15"/>
      <c r="AH128" s="8" t="s">
        <v>445</v>
      </c>
      <c r="AI128" s="76" t="s">
        <v>444</v>
      </c>
      <c r="AJ128" s="13" t="s">
        <v>443</v>
      </c>
      <c r="AK128" s="12">
        <v>75</v>
      </c>
      <c r="AL128" s="58">
        <v>121125</v>
      </c>
      <c r="AM128" s="10" t="s">
        <v>442</v>
      </c>
      <c r="AN128" s="34"/>
      <c r="AO128" s="8"/>
    </row>
    <row r="129" spans="1:41" s="7" customFormat="1" ht="101.25" x14ac:dyDescent="0.2">
      <c r="A129" s="32" t="s">
        <v>441</v>
      </c>
      <c r="B129" s="13">
        <v>2017</v>
      </c>
      <c r="C129" s="27" t="s">
        <v>103</v>
      </c>
      <c r="D129" s="27" t="s">
        <v>438</v>
      </c>
      <c r="E129" s="33" t="s">
        <v>101</v>
      </c>
      <c r="F129" s="32" t="s">
        <v>23</v>
      </c>
      <c r="G129" s="31" t="s">
        <v>437</v>
      </c>
      <c r="H129" s="30">
        <v>193366360</v>
      </c>
      <c r="I129" s="29" t="s">
        <v>436</v>
      </c>
      <c r="J129" s="35">
        <v>32</v>
      </c>
      <c r="K129" s="27" t="s">
        <v>435</v>
      </c>
      <c r="L129" s="26">
        <v>43079</v>
      </c>
      <c r="M129" s="24">
        <v>450732772</v>
      </c>
      <c r="N129" s="25"/>
      <c r="O129" s="24">
        <v>0</v>
      </c>
      <c r="P129" s="23">
        <v>0</v>
      </c>
      <c r="Q129" s="22">
        <v>238671195</v>
      </c>
      <c r="R129" s="22"/>
      <c r="S129" s="16">
        <v>43010</v>
      </c>
      <c r="T129" s="16"/>
      <c r="U129" s="21">
        <v>43084</v>
      </c>
      <c r="V129" s="20"/>
      <c r="W129" s="19"/>
      <c r="X129" s="18" t="s">
        <v>7</v>
      </c>
      <c r="Y129" s="17">
        <v>43206</v>
      </c>
      <c r="Z129" s="16" t="s">
        <v>6</v>
      </c>
      <c r="AA129" s="15" t="s">
        <v>440</v>
      </c>
      <c r="AB129" s="15" t="s">
        <v>252</v>
      </c>
      <c r="AC129" s="15"/>
      <c r="AD129" s="15"/>
      <c r="AE129" s="15"/>
      <c r="AF129" s="15" t="s">
        <v>4</v>
      </c>
      <c r="AG129" s="15"/>
      <c r="AH129" s="14" t="s">
        <v>108</v>
      </c>
      <c r="AI129" s="76" t="s">
        <v>434</v>
      </c>
      <c r="AJ129" s="13" t="s">
        <v>412</v>
      </c>
      <c r="AK129" s="12">
        <v>75</v>
      </c>
      <c r="AL129" s="58">
        <v>563415965</v>
      </c>
      <c r="AM129" s="10" t="s">
        <v>433</v>
      </c>
      <c r="AN129" s="34"/>
      <c r="AO129" s="8"/>
    </row>
    <row r="130" spans="1:41" s="36" customFormat="1" ht="101.25" x14ac:dyDescent="0.2">
      <c r="A130" s="49" t="s">
        <v>439</v>
      </c>
      <c r="B130" s="35">
        <v>2017</v>
      </c>
      <c r="C130" s="27" t="s">
        <v>103</v>
      </c>
      <c r="D130" s="27" t="s">
        <v>438</v>
      </c>
      <c r="E130" s="48" t="s">
        <v>101</v>
      </c>
      <c r="F130" s="47" t="s">
        <v>23</v>
      </c>
      <c r="G130" s="46" t="s">
        <v>437</v>
      </c>
      <c r="H130" s="30">
        <v>193366360</v>
      </c>
      <c r="I130" s="45" t="s">
        <v>436</v>
      </c>
      <c r="J130" s="35">
        <v>32</v>
      </c>
      <c r="K130" s="27" t="s">
        <v>435</v>
      </c>
      <c r="L130" s="26">
        <v>43079</v>
      </c>
      <c r="M130" s="24"/>
      <c r="N130" s="25"/>
      <c r="O130" s="24">
        <v>13381841</v>
      </c>
      <c r="P130" s="23">
        <v>0</v>
      </c>
      <c r="Q130" s="22">
        <f>M130-P130</f>
        <v>0</v>
      </c>
      <c r="R130" s="22"/>
      <c r="S130" s="16">
        <v>43081</v>
      </c>
      <c r="T130" s="16"/>
      <c r="U130" s="21">
        <v>43084</v>
      </c>
      <c r="V130" s="20"/>
      <c r="W130" s="19"/>
      <c r="X130" s="18" t="s">
        <v>7</v>
      </c>
      <c r="Y130" s="17">
        <v>43206</v>
      </c>
      <c r="Z130" s="16"/>
      <c r="AA130" s="16"/>
      <c r="AB130" s="16" t="s">
        <v>252</v>
      </c>
      <c r="AC130" s="16"/>
      <c r="AD130" s="16"/>
      <c r="AE130" s="16"/>
      <c r="AF130" s="16" t="s">
        <v>4</v>
      </c>
      <c r="AG130" s="16"/>
      <c r="AH130" s="27" t="s">
        <v>108</v>
      </c>
      <c r="AI130" s="77" t="s">
        <v>434</v>
      </c>
      <c r="AJ130" s="35" t="s">
        <v>412</v>
      </c>
      <c r="AK130" s="65">
        <v>75</v>
      </c>
      <c r="AL130" s="22">
        <v>563415965</v>
      </c>
      <c r="AM130" s="39" t="s">
        <v>433</v>
      </c>
      <c r="AN130" s="38"/>
      <c r="AO130" s="37"/>
    </row>
    <row r="131" spans="1:41" s="50" customFormat="1" ht="168.75" x14ac:dyDescent="0.25">
      <c r="A131" s="32" t="s">
        <v>432</v>
      </c>
      <c r="B131" s="81">
        <v>2017</v>
      </c>
      <c r="C131" s="27" t="s">
        <v>276</v>
      </c>
      <c r="D131" s="27" t="s">
        <v>426</v>
      </c>
      <c r="E131" s="80" t="s">
        <v>425</v>
      </c>
      <c r="F131" s="47" t="s">
        <v>146</v>
      </c>
      <c r="G131" s="46" t="s">
        <v>424</v>
      </c>
      <c r="H131" s="30" t="s">
        <v>423</v>
      </c>
      <c r="I131" s="45" t="s">
        <v>431</v>
      </c>
      <c r="J131" s="35" t="s">
        <v>8</v>
      </c>
      <c r="K131" s="27" t="s">
        <v>8</v>
      </c>
      <c r="L131" s="26">
        <v>43100</v>
      </c>
      <c r="M131" s="24">
        <v>2898840000</v>
      </c>
      <c r="N131" s="25"/>
      <c r="O131" s="24">
        <v>0</v>
      </c>
      <c r="P131" s="23">
        <v>0</v>
      </c>
      <c r="Q131" s="22">
        <v>1159536000</v>
      </c>
      <c r="R131" s="22"/>
      <c r="S131" s="79">
        <v>43010</v>
      </c>
      <c r="T131" s="16"/>
      <c r="U131" s="43">
        <v>43405</v>
      </c>
      <c r="V131" s="19"/>
      <c r="W131" s="78">
        <v>43405</v>
      </c>
      <c r="X131" s="31" t="s">
        <v>7</v>
      </c>
      <c r="Y131" s="17">
        <f>W131+120</f>
        <v>43525</v>
      </c>
      <c r="Z131" s="16" t="s">
        <v>332</v>
      </c>
      <c r="AA131" s="16" t="s">
        <v>430</v>
      </c>
      <c r="AB131" s="16" t="s">
        <v>141</v>
      </c>
      <c r="AC131" s="16" t="s">
        <v>421</v>
      </c>
      <c r="AD131" s="16"/>
      <c r="AE131" s="16"/>
      <c r="AF131" s="16" t="s">
        <v>4</v>
      </c>
      <c r="AG131" s="19"/>
      <c r="AH131" s="37" t="s">
        <v>37</v>
      </c>
      <c r="AI131" s="77" t="s">
        <v>429</v>
      </c>
      <c r="AJ131" s="35" t="s">
        <v>412</v>
      </c>
      <c r="AK131" s="41">
        <v>75</v>
      </c>
      <c r="AL131" s="40">
        <v>2464014000</v>
      </c>
      <c r="AM131" s="39" t="s">
        <v>428</v>
      </c>
      <c r="AN131" s="51"/>
      <c r="AO131" s="37" t="s">
        <v>420</v>
      </c>
    </row>
    <row r="132" spans="1:41" s="50" customFormat="1" ht="180" x14ac:dyDescent="0.25">
      <c r="A132" s="49" t="s">
        <v>427</v>
      </c>
      <c r="B132" s="35">
        <v>2017</v>
      </c>
      <c r="C132" s="27" t="s">
        <v>276</v>
      </c>
      <c r="D132" s="27" t="s">
        <v>426</v>
      </c>
      <c r="E132" s="48" t="s">
        <v>425</v>
      </c>
      <c r="F132" s="47" t="s">
        <v>146</v>
      </c>
      <c r="G132" s="46" t="s">
        <v>424</v>
      </c>
      <c r="H132" s="30" t="s">
        <v>423</v>
      </c>
      <c r="I132" s="45" t="s">
        <v>422</v>
      </c>
      <c r="J132" s="35"/>
      <c r="K132" s="27"/>
      <c r="L132" s="26"/>
      <c r="M132" s="24"/>
      <c r="N132" s="25"/>
      <c r="O132" s="24">
        <v>428757000</v>
      </c>
      <c r="P132" s="23"/>
      <c r="Q132" s="22"/>
      <c r="R132" s="22"/>
      <c r="S132" s="16"/>
      <c r="T132" s="16"/>
      <c r="U132" s="43"/>
      <c r="V132" s="19"/>
      <c r="W132" s="19">
        <v>43405</v>
      </c>
      <c r="X132" s="31" t="s">
        <v>7</v>
      </c>
      <c r="Y132" s="17">
        <f>W132+120</f>
        <v>43525</v>
      </c>
      <c r="Z132" s="16"/>
      <c r="AA132" s="16"/>
      <c r="AB132" s="16" t="s">
        <v>141</v>
      </c>
      <c r="AC132" s="16" t="s">
        <v>421</v>
      </c>
      <c r="AD132" s="16"/>
      <c r="AE132" s="16"/>
      <c r="AF132" s="16"/>
      <c r="AG132" s="19"/>
      <c r="AH132" s="37"/>
      <c r="AI132" s="77"/>
      <c r="AJ132" s="35"/>
      <c r="AK132" s="41"/>
      <c r="AL132" s="40"/>
      <c r="AM132" s="39"/>
      <c r="AN132" s="51"/>
      <c r="AO132" s="37" t="s">
        <v>420</v>
      </c>
    </row>
    <row r="133" spans="1:41" s="7" customFormat="1" ht="33.75" x14ac:dyDescent="0.2">
      <c r="A133" s="32" t="s">
        <v>419</v>
      </c>
      <c r="B133" s="13">
        <v>2017</v>
      </c>
      <c r="C133" s="27" t="s">
        <v>103</v>
      </c>
      <c r="D133" s="27" t="s">
        <v>418</v>
      </c>
      <c r="E133" s="33" t="s">
        <v>101</v>
      </c>
      <c r="F133" s="32" t="s">
        <v>146</v>
      </c>
      <c r="G133" s="31" t="s">
        <v>417</v>
      </c>
      <c r="H133" s="30" t="s">
        <v>416</v>
      </c>
      <c r="I133" s="29" t="s">
        <v>415</v>
      </c>
      <c r="J133" s="35" t="s">
        <v>8</v>
      </c>
      <c r="K133" s="27" t="s">
        <v>8</v>
      </c>
      <c r="L133" s="26">
        <v>43100</v>
      </c>
      <c r="M133" s="24">
        <v>385941678</v>
      </c>
      <c r="N133" s="25"/>
      <c r="O133" s="24">
        <v>54123189</v>
      </c>
      <c r="P133" s="23">
        <v>440064867</v>
      </c>
      <c r="Q133" s="22">
        <f>+(M133+O133)-P133</f>
        <v>0</v>
      </c>
      <c r="R133" s="22"/>
      <c r="S133" s="16">
        <v>43012</v>
      </c>
      <c r="T133" s="16">
        <v>43012</v>
      </c>
      <c r="U133" s="43">
        <v>43098</v>
      </c>
      <c r="V133" s="19"/>
      <c r="W133" s="19"/>
      <c r="X133" s="18" t="s">
        <v>7</v>
      </c>
      <c r="Y133" s="17">
        <v>43280</v>
      </c>
      <c r="Z133" s="16" t="s">
        <v>6</v>
      </c>
      <c r="AA133" s="15"/>
      <c r="AB133" s="15" t="s">
        <v>252</v>
      </c>
      <c r="AC133" s="15" t="s">
        <v>414</v>
      </c>
      <c r="AD133" s="15"/>
      <c r="AE133" s="59">
        <v>53114465</v>
      </c>
      <c r="AF133" s="15" t="s">
        <v>4</v>
      </c>
      <c r="AG133" s="57">
        <v>43014</v>
      </c>
      <c r="AH133" s="14" t="s">
        <v>108</v>
      </c>
      <c r="AI133" s="76" t="s">
        <v>413</v>
      </c>
      <c r="AJ133" s="13" t="s">
        <v>412</v>
      </c>
      <c r="AK133" s="62">
        <v>75</v>
      </c>
      <c r="AL133" s="61">
        <v>385941678</v>
      </c>
      <c r="AM133" s="10" t="s">
        <v>411</v>
      </c>
      <c r="AN133" s="34"/>
      <c r="AO133" s="8"/>
    </row>
    <row r="134" spans="1:41" s="7" customFormat="1" ht="56.25" x14ac:dyDescent="0.2">
      <c r="A134" s="32" t="s">
        <v>410</v>
      </c>
      <c r="B134" s="13">
        <v>2017</v>
      </c>
      <c r="C134" s="27" t="s">
        <v>103</v>
      </c>
      <c r="D134" s="27" t="s">
        <v>409</v>
      </c>
      <c r="E134" s="33" t="s">
        <v>13</v>
      </c>
      <c r="F134" s="32" t="s">
        <v>100</v>
      </c>
      <c r="G134" s="31" t="s">
        <v>408</v>
      </c>
      <c r="H134" s="30" t="s">
        <v>407</v>
      </c>
      <c r="I134" s="29" t="s">
        <v>406</v>
      </c>
      <c r="J134" s="35" t="s">
        <v>405</v>
      </c>
      <c r="K134" s="27" t="s">
        <v>404</v>
      </c>
      <c r="L134" s="26">
        <v>43079</v>
      </c>
      <c r="M134" s="24">
        <v>5359961600</v>
      </c>
      <c r="N134" s="25"/>
      <c r="O134" s="24">
        <v>0</v>
      </c>
      <c r="P134" s="23">
        <v>0</v>
      </c>
      <c r="Q134" s="22">
        <v>3171440850</v>
      </c>
      <c r="R134" s="22">
        <v>1400</v>
      </c>
      <c r="S134" s="16">
        <v>43014</v>
      </c>
      <c r="T134" s="16"/>
      <c r="U134" s="21">
        <v>43084</v>
      </c>
      <c r="V134" s="20"/>
      <c r="W134" s="19">
        <v>43280</v>
      </c>
      <c r="X134" s="18" t="s">
        <v>7</v>
      </c>
      <c r="Y134" s="17">
        <v>43294</v>
      </c>
      <c r="Z134" s="16" t="s">
        <v>403</v>
      </c>
      <c r="AA134" s="15"/>
      <c r="AB134" s="15" t="s">
        <v>252</v>
      </c>
      <c r="AC134" s="15"/>
      <c r="AD134" s="15"/>
      <c r="AE134" s="15"/>
      <c r="AF134" s="15" t="s">
        <v>4</v>
      </c>
      <c r="AG134" s="15"/>
      <c r="AH134" s="14" t="s">
        <v>108</v>
      </c>
      <c r="AI134" s="14" t="s">
        <v>402</v>
      </c>
      <c r="AJ134" s="13" t="s">
        <v>401</v>
      </c>
      <c r="AK134" s="12">
        <v>100</v>
      </c>
      <c r="AL134" s="11">
        <v>5359961600</v>
      </c>
      <c r="AM134" s="10" t="s">
        <v>400</v>
      </c>
      <c r="AN134" s="34"/>
      <c r="AO134" s="8"/>
    </row>
    <row r="135" spans="1:41" s="54" customFormat="1" ht="67.5" x14ac:dyDescent="0.25">
      <c r="A135" s="32" t="s">
        <v>399</v>
      </c>
      <c r="B135" s="13">
        <v>2017</v>
      </c>
      <c r="C135" s="27" t="s">
        <v>276</v>
      </c>
      <c r="D135" s="27" t="s">
        <v>275</v>
      </c>
      <c r="E135" s="33" t="s">
        <v>159</v>
      </c>
      <c r="F135" s="32" t="s">
        <v>146</v>
      </c>
      <c r="G135" s="31" t="s">
        <v>274</v>
      </c>
      <c r="H135" s="30" t="s">
        <v>273</v>
      </c>
      <c r="I135" s="29" t="s">
        <v>272</v>
      </c>
      <c r="J135" s="35" t="s">
        <v>74</v>
      </c>
      <c r="K135" s="27" t="s">
        <v>73</v>
      </c>
      <c r="L135" s="26"/>
      <c r="M135" s="24">
        <v>116402528</v>
      </c>
      <c r="N135" s="25"/>
      <c r="O135" s="24">
        <v>0</v>
      </c>
      <c r="P135" s="23">
        <v>0</v>
      </c>
      <c r="Q135" s="22">
        <v>40740885</v>
      </c>
      <c r="R135" s="22"/>
      <c r="S135" s="16">
        <v>43026</v>
      </c>
      <c r="T135" s="16"/>
      <c r="U135" s="43">
        <v>43084</v>
      </c>
      <c r="V135" s="19"/>
      <c r="W135" s="19" t="s">
        <v>271</v>
      </c>
      <c r="X135" s="18" t="s">
        <v>7</v>
      </c>
      <c r="Y135" s="17">
        <v>43553</v>
      </c>
      <c r="Z135" s="16" t="s">
        <v>398</v>
      </c>
      <c r="AA135" s="15"/>
      <c r="AB135" s="15" t="s">
        <v>252</v>
      </c>
      <c r="AC135" s="15"/>
      <c r="AD135" s="15"/>
      <c r="AE135" s="15"/>
      <c r="AF135" s="15" t="s">
        <v>4</v>
      </c>
      <c r="AG135" s="57"/>
      <c r="AH135" s="67" t="s">
        <v>37</v>
      </c>
      <c r="AI135" s="13" t="s">
        <v>397</v>
      </c>
      <c r="AJ135" s="13" t="s">
        <v>396</v>
      </c>
      <c r="AK135" s="62">
        <v>75</v>
      </c>
      <c r="AL135" s="61">
        <v>110582401.59999999</v>
      </c>
      <c r="AM135" s="10" t="s">
        <v>395</v>
      </c>
      <c r="AN135" s="13" t="s">
        <v>394</v>
      </c>
      <c r="AO135" s="8" t="s">
        <v>392</v>
      </c>
    </row>
    <row r="136" spans="1:41" s="50" customFormat="1" ht="67.5" x14ac:dyDescent="0.2">
      <c r="A136" s="49" t="s">
        <v>393</v>
      </c>
      <c r="B136" s="35">
        <v>2017</v>
      </c>
      <c r="C136" s="27"/>
      <c r="D136" s="27" t="s">
        <v>275</v>
      </c>
      <c r="E136" s="48" t="s">
        <v>159</v>
      </c>
      <c r="F136" s="47" t="s">
        <v>146</v>
      </c>
      <c r="G136" s="46" t="s">
        <v>274</v>
      </c>
      <c r="H136" s="30" t="s">
        <v>273</v>
      </c>
      <c r="I136" s="45" t="s">
        <v>272</v>
      </c>
      <c r="J136" s="35" t="s">
        <v>74</v>
      </c>
      <c r="K136" s="27" t="s">
        <v>73</v>
      </c>
      <c r="L136" s="26"/>
      <c r="M136" s="24"/>
      <c r="N136" s="25"/>
      <c r="O136" s="24">
        <v>100359840</v>
      </c>
      <c r="P136" s="23"/>
      <c r="Q136" s="63"/>
      <c r="R136" s="22"/>
      <c r="S136" s="16">
        <v>43173</v>
      </c>
      <c r="T136" s="16"/>
      <c r="U136" s="43"/>
      <c r="V136" s="19"/>
      <c r="W136" s="19" t="s">
        <v>271</v>
      </c>
      <c r="X136" s="18" t="s">
        <v>7</v>
      </c>
      <c r="Y136" s="17">
        <v>43553</v>
      </c>
      <c r="Z136" s="16"/>
      <c r="AA136" s="16"/>
      <c r="AB136" s="16"/>
      <c r="AC136" s="16"/>
      <c r="AD136" s="16"/>
      <c r="AE136" s="16"/>
      <c r="AF136" s="16"/>
      <c r="AG136" s="19"/>
      <c r="AH136" s="68"/>
      <c r="AI136" s="35"/>
      <c r="AJ136" s="35"/>
      <c r="AK136" s="41"/>
      <c r="AL136" s="40"/>
      <c r="AM136" s="39"/>
      <c r="AN136" s="75"/>
      <c r="AO136" s="37" t="s">
        <v>392</v>
      </c>
    </row>
    <row r="137" spans="1:41" s="50" customFormat="1" ht="67.5" x14ac:dyDescent="0.2">
      <c r="A137" s="49" t="s">
        <v>391</v>
      </c>
      <c r="B137" s="35">
        <v>2017</v>
      </c>
      <c r="C137" s="27"/>
      <c r="D137" s="27" t="s">
        <v>275</v>
      </c>
      <c r="E137" s="48" t="s">
        <v>159</v>
      </c>
      <c r="F137" s="47" t="s">
        <v>146</v>
      </c>
      <c r="G137" s="46" t="s">
        <v>274</v>
      </c>
      <c r="H137" s="30" t="s">
        <v>273</v>
      </c>
      <c r="I137" s="45" t="s">
        <v>272</v>
      </c>
      <c r="J137" s="35" t="s">
        <v>74</v>
      </c>
      <c r="K137" s="27" t="s">
        <v>73</v>
      </c>
      <c r="L137" s="26"/>
      <c r="M137" s="24"/>
      <c r="N137" s="25"/>
      <c r="O137" s="24">
        <v>46188958</v>
      </c>
      <c r="P137" s="23"/>
      <c r="Q137" s="63"/>
      <c r="R137" s="22"/>
      <c r="S137" s="16"/>
      <c r="T137" s="16"/>
      <c r="U137" s="43"/>
      <c r="V137" s="19"/>
      <c r="W137" s="19" t="s">
        <v>271</v>
      </c>
      <c r="X137" s="18" t="s">
        <v>7</v>
      </c>
      <c r="Y137" s="17">
        <v>43553</v>
      </c>
      <c r="Z137" s="16"/>
      <c r="AA137" s="16"/>
      <c r="AB137" s="16"/>
      <c r="AC137" s="74"/>
      <c r="AD137" s="16"/>
      <c r="AE137" s="16"/>
      <c r="AF137" s="16"/>
      <c r="AG137" s="19"/>
      <c r="AH137" s="68"/>
      <c r="AI137" s="35"/>
      <c r="AJ137" s="35"/>
      <c r="AK137" s="41"/>
      <c r="AL137" s="40"/>
      <c r="AM137" s="39" t="s">
        <v>390</v>
      </c>
      <c r="AN137" s="51"/>
      <c r="AO137" s="37"/>
    </row>
    <row r="138" spans="1:41" s="7" customFormat="1" ht="33.75" x14ac:dyDescent="0.2">
      <c r="A138" s="32" t="s">
        <v>389</v>
      </c>
      <c r="B138" s="13">
        <v>2017</v>
      </c>
      <c r="C138" s="27" t="s">
        <v>15</v>
      </c>
      <c r="D138" s="27" t="s">
        <v>388</v>
      </c>
      <c r="E138" s="33" t="s">
        <v>24</v>
      </c>
      <c r="F138" s="32" t="s">
        <v>23</v>
      </c>
      <c r="G138" s="31" t="s">
        <v>387</v>
      </c>
      <c r="H138" s="30" t="s">
        <v>386</v>
      </c>
      <c r="I138" s="29" t="s">
        <v>385</v>
      </c>
      <c r="J138" s="35" t="s">
        <v>8</v>
      </c>
      <c r="K138" s="27" t="s">
        <v>8</v>
      </c>
      <c r="L138" s="26">
        <v>43100</v>
      </c>
      <c r="M138" s="24">
        <v>6902000</v>
      </c>
      <c r="N138" s="25"/>
      <c r="O138" s="24">
        <v>0</v>
      </c>
      <c r="P138" s="23">
        <v>0</v>
      </c>
      <c r="Q138" s="22">
        <f>M138-P138</f>
        <v>6902000</v>
      </c>
      <c r="R138" s="22"/>
      <c r="S138" s="16">
        <v>43033</v>
      </c>
      <c r="T138" s="16"/>
      <c r="U138" s="21">
        <v>43064</v>
      </c>
      <c r="V138" s="20"/>
      <c r="W138" s="19"/>
      <c r="X138" s="18" t="s">
        <v>7</v>
      </c>
      <c r="Y138" s="17">
        <v>43206</v>
      </c>
      <c r="Z138" s="16"/>
      <c r="AA138" s="15"/>
      <c r="AB138" s="15" t="s">
        <v>5</v>
      </c>
      <c r="AC138" s="15"/>
      <c r="AD138" s="15"/>
      <c r="AE138" s="15"/>
      <c r="AF138" s="15" t="s">
        <v>4</v>
      </c>
      <c r="AG138" s="15"/>
      <c r="AH138" s="14" t="s">
        <v>108</v>
      </c>
      <c r="AI138" s="14" t="s">
        <v>384</v>
      </c>
      <c r="AJ138" s="13" t="s">
        <v>383</v>
      </c>
      <c r="AK138" s="12">
        <v>75</v>
      </c>
      <c r="AL138" s="11">
        <v>1725500</v>
      </c>
      <c r="AM138" s="10" t="s">
        <v>382</v>
      </c>
      <c r="AN138" s="34"/>
      <c r="AO138" s="8"/>
    </row>
    <row r="139" spans="1:41" s="7" customFormat="1" ht="33.75" x14ac:dyDescent="0.2">
      <c r="A139" s="32" t="s">
        <v>381</v>
      </c>
      <c r="B139" s="13">
        <v>2017</v>
      </c>
      <c r="C139" s="27" t="s">
        <v>32</v>
      </c>
      <c r="D139" s="27" t="s">
        <v>380</v>
      </c>
      <c r="E139" s="33" t="s">
        <v>24</v>
      </c>
      <c r="F139" s="32" t="s">
        <v>12</v>
      </c>
      <c r="G139" s="31" t="s">
        <v>379</v>
      </c>
      <c r="H139" s="30" t="s">
        <v>378</v>
      </c>
      <c r="I139" s="29" t="s">
        <v>377</v>
      </c>
      <c r="J139" s="35" t="s">
        <v>376</v>
      </c>
      <c r="K139" s="27" t="s">
        <v>375</v>
      </c>
      <c r="L139" s="26">
        <v>43100</v>
      </c>
      <c r="M139" s="24">
        <v>377333332</v>
      </c>
      <c r="N139" s="25"/>
      <c r="O139" s="24"/>
      <c r="P139" s="23"/>
      <c r="Q139" s="22">
        <f>M139-P139</f>
        <v>377333332</v>
      </c>
      <c r="R139" s="22"/>
      <c r="S139" s="16">
        <v>43034</v>
      </c>
      <c r="T139" s="16"/>
      <c r="U139" s="21">
        <v>43084</v>
      </c>
      <c r="V139" s="20"/>
      <c r="W139" s="19"/>
      <c r="X139" s="18" t="s">
        <v>7</v>
      </c>
      <c r="Y139" s="17">
        <v>43201</v>
      </c>
      <c r="Z139" s="16"/>
      <c r="AA139" s="15"/>
      <c r="AB139" s="15" t="s">
        <v>374</v>
      </c>
      <c r="AC139" s="15"/>
      <c r="AD139" s="15"/>
      <c r="AE139" s="15"/>
      <c r="AF139" s="15" t="s">
        <v>4</v>
      </c>
      <c r="AG139" s="15"/>
      <c r="AH139" s="14" t="s">
        <v>373</v>
      </c>
      <c r="AI139" s="14">
        <v>53456</v>
      </c>
      <c r="AJ139" s="13" t="s">
        <v>106</v>
      </c>
      <c r="AK139" s="12">
        <v>75</v>
      </c>
      <c r="AL139" s="11">
        <v>264133333</v>
      </c>
      <c r="AM139" s="10" t="s">
        <v>372</v>
      </c>
      <c r="AN139" s="34"/>
      <c r="AO139" s="8"/>
    </row>
    <row r="140" spans="1:41" s="7" customFormat="1" ht="33.75" x14ac:dyDescent="0.2">
      <c r="A140" s="32" t="s">
        <v>371</v>
      </c>
      <c r="B140" s="13">
        <v>2017</v>
      </c>
      <c r="C140" s="27" t="s">
        <v>32</v>
      </c>
      <c r="D140" s="27" t="s">
        <v>370</v>
      </c>
      <c r="E140" s="33" t="s">
        <v>355</v>
      </c>
      <c r="F140" s="32" t="s">
        <v>100</v>
      </c>
      <c r="G140" s="31" t="s">
        <v>369</v>
      </c>
      <c r="H140" s="30">
        <v>12992251</v>
      </c>
      <c r="I140" s="29" t="s">
        <v>368</v>
      </c>
      <c r="J140" s="35" t="s">
        <v>225</v>
      </c>
      <c r="K140" s="27" t="s">
        <v>224</v>
      </c>
      <c r="L140" s="26">
        <v>43100</v>
      </c>
      <c r="M140" s="24">
        <v>6200000</v>
      </c>
      <c r="N140" s="25"/>
      <c r="O140" s="24">
        <v>0</v>
      </c>
      <c r="P140" s="23">
        <v>0</v>
      </c>
      <c r="Q140" s="22">
        <f>M140-P140</f>
        <v>6200000</v>
      </c>
      <c r="R140" s="22"/>
      <c r="S140" s="16">
        <v>43035</v>
      </c>
      <c r="T140" s="16"/>
      <c r="U140" s="21">
        <v>43096</v>
      </c>
      <c r="V140" s="20"/>
      <c r="W140" s="19"/>
      <c r="X140" s="18" t="s">
        <v>7</v>
      </c>
      <c r="Y140" s="17">
        <v>43175</v>
      </c>
      <c r="Z140" s="16"/>
      <c r="AA140" s="15"/>
      <c r="AB140" s="15" t="s">
        <v>5</v>
      </c>
      <c r="AC140" s="15"/>
      <c r="AD140" s="15"/>
      <c r="AE140" s="15"/>
      <c r="AF140" s="15" t="s">
        <v>4</v>
      </c>
      <c r="AG140" s="15"/>
      <c r="AH140" s="14" t="s">
        <v>108</v>
      </c>
      <c r="AI140" s="14" t="s">
        <v>367</v>
      </c>
      <c r="AJ140" s="13" t="s">
        <v>106</v>
      </c>
      <c r="AK140" s="12">
        <v>70</v>
      </c>
      <c r="AL140" s="11">
        <v>4340000</v>
      </c>
      <c r="AM140" s="10" t="s">
        <v>366</v>
      </c>
      <c r="AN140" s="34"/>
      <c r="AO140" s="8"/>
    </row>
    <row r="141" spans="1:41" s="7" customFormat="1" ht="67.5" x14ac:dyDescent="0.2">
      <c r="A141" s="32" t="s">
        <v>365</v>
      </c>
      <c r="B141" s="13">
        <v>2017</v>
      </c>
      <c r="C141" s="27" t="s">
        <v>15</v>
      </c>
      <c r="D141" s="27" t="s">
        <v>364</v>
      </c>
      <c r="E141" s="33" t="s">
        <v>263</v>
      </c>
      <c r="F141" s="32" t="s">
        <v>158</v>
      </c>
      <c r="G141" s="31" t="s">
        <v>363</v>
      </c>
      <c r="H141" s="30" t="s">
        <v>362</v>
      </c>
      <c r="I141" s="29" t="s">
        <v>361</v>
      </c>
      <c r="J141" s="35" t="s">
        <v>74</v>
      </c>
      <c r="K141" s="27" t="s">
        <v>73</v>
      </c>
      <c r="L141" s="26"/>
      <c r="M141" s="24">
        <v>22593212</v>
      </c>
      <c r="N141" s="25"/>
      <c r="O141" s="24">
        <v>0</v>
      </c>
      <c r="P141" s="23">
        <v>22593212</v>
      </c>
      <c r="Q141" s="22">
        <f>M141-P141</f>
        <v>0</v>
      </c>
      <c r="R141" s="22"/>
      <c r="S141" s="16">
        <v>43035</v>
      </c>
      <c r="T141" s="16">
        <v>43035</v>
      </c>
      <c r="U141" s="21">
        <v>43054</v>
      </c>
      <c r="V141" s="20"/>
      <c r="W141" s="19"/>
      <c r="X141" s="18" t="s">
        <v>7</v>
      </c>
      <c r="Y141" s="17">
        <v>43180</v>
      </c>
      <c r="Z141" s="16" t="s">
        <v>6</v>
      </c>
      <c r="AA141" s="15"/>
      <c r="AB141" s="15" t="s">
        <v>5</v>
      </c>
      <c r="AC141" s="15" t="s">
        <v>360</v>
      </c>
      <c r="AD141" s="15"/>
      <c r="AE141" s="15"/>
      <c r="AF141" s="15" t="s">
        <v>4</v>
      </c>
      <c r="AG141" s="15">
        <v>43039</v>
      </c>
      <c r="AH141" s="14" t="s">
        <v>108</v>
      </c>
      <c r="AI141" s="14" t="s">
        <v>359</v>
      </c>
      <c r="AJ141" s="13" t="s">
        <v>350</v>
      </c>
      <c r="AK141" s="12">
        <v>75</v>
      </c>
      <c r="AL141" s="11">
        <v>16944909</v>
      </c>
      <c r="AM141" s="10" t="s">
        <v>358</v>
      </c>
      <c r="AN141" s="34"/>
      <c r="AO141" s="8"/>
    </row>
    <row r="142" spans="1:41" s="7" customFormat="1" ht="33.75" x14ac:dyDescent="0.2">
      <c r="A142" s="32" t="s">
        <v>357</v>
      </c>
      <c r="B142" s="13">
        <v>2017</v>
      </c>
      <c r="C142" s="27" t="s">
        <v>32</v>
      </c>
      <c r="D142" s="27" t="s">
        <v>356</v>
      </c>
      <c r="E142" s="33" t="s">
        <v>355</v>
      </c>
      <c r="F142" s="32" t="s">
        <v>100</v>
      </c>
      <c r="G142" s="31" t="s">
        <v>354</v>
      </c>
      <c r="H142" s="30">
        <v>94260291</v>
      </c>
      <c r="I142" s="29" t="s">
        <v>353</v>
      </c>
      <c r="J142" s="35" t="s">
        <v>225</v>
      </c>
      <c r="K142" s="27" t="s">
        <v>224</v>
      </c>
      <c r="L142" s="26">
        <v>43100</v>
      </c>
      <c r="M142" s="24">
        <v>6200000</v>
      </c>
      <c r="N142" s="25"/>
      <c r="O142" s="24">
        <v>0</v>
      </c>
      <c r="P142" s="23">
        <v>0</v>
      </c>
      <c r="Q142" s="22">
        <f>M142-P142</f>
        <v>6200000</v>
      </c>
      <c r="R142" s="22"/>
      <c r="S142" s="16">
        <v>43035</v>
      </c>
      <c r="T142" s="16"/>
      <c r="U142" s="21">
        <v>43096</v>
      </c>
      <c r="V142" s="20"/>
      <c r="W142" s="19"/>
      <c r="X142" s="18" t="s">
        <v>7</v>
      </c>
      <c r="Y142" s="17" t="s">
        <v>352</v>
      </c>
      <c r="Z142" s="16" t="s">
        <v>6</v>
      </c>
      <c r="AA142" s="15"/>
      <c r="AB142" s="15" t="s">
        <v>5</v>
      </c>
      <c r="AC142" s="15"/>
      <c r="AD142" s="15"/>
      <c r="AE142" s="15"/>
      <c r="AF142" s="15" t="s">
        <v>4</v>
      </c>
      <c r="AG142" s="15"/>
      <c r="AH142" s="14" t="s">
        <v>108</v>
      </c>
      <c r="AI142" s="14" t="s">
        <v>351</v>
      </c>
      <c r="AJ142" s="13" t="s">
        <v>350</v>
      </c>
      <c r="AK142" s="12">
        <v>75</v>
      </c>
      <c r="AL142" s="11">
        <v>4340000</v>
      </c>
      <c r="AM142" s="10" t="s">
        <v>349</v>
      </c>
      <c r="AN142" s="34"/>
      <c r="AO142" s="8"/>
    </row>
    <row r="143" spans="1:41" s="7" customFormat="1" ht="45" x14ac:dyDescent="0.2">
      <c r="A143" s="32" t="s">
        <v>348</v>
      </c>
      <c r="B143" s="13">
        <v>2017</v>
      </c>
      <c r="C143" s="27" t="s">
        <v>341</v>
      </c>
      <c r="D143" s="27" t="s">
        <v>340</v>
      </c>
      <c r="E143" s="33" t="s">
        <v>13</v>
      </c>
      <c r="F143" s="32" t="s">
        <v>12</v>
      </c>
      <c r="G143" s="31" t="s">
        <v>347</v>
      </c>
      <c r="H143" s="30" t="s">
        <v>346</v>
      </c>
      <c r="I143" s="29" t="s">
        <v>345</v>
      </c>
      <c r="J143" s="35" t="s">
        <v>336</v>
      </c>
      <c r="K143" s="27" t="s">
        <v>335</v>
      </c>
      <c r="L143" s="26">
        <v>43089</v>
      </c>
      <c r="M143" s="24">
        <v>300000000</v>
      </c>
      <c r="N143" s="25"/>
      <c r="O143" s="24">
        <v>0</v>
      </c>
      <c r="P143" s="23">
        <v>0</v>
      </c>
      <c r="Q143" s="63">
        <v>299102265</v>
      </c>
      <c r="R143" s="22">
        <v>897735</v>
      </c>
      <c r="S143" s="16">
        <v>43040</v>
      </c>
      <c r="T143" s="16"/>
      <c r="U143" s="21">
        <v>43089</v>
      </c>
      <c r="V143" s="20"/>
      <c r="W143" s="19"/>
      <c r="X143" s="18" t="s">
        <v>7</v>
      </c>
      <c r="Y143" s="17">
        <v>43248</v>
      </c>
      <c r="Z143" s="16"/>
      <c r="AA143" s="15"/>
      <c r="AB143" s="15" t="s">
        <v>252</v>
      </c>
      <c r="AC143" s="15"/>
      <c r="AD143" s="15"/>
      <c r="AE143" s="15"/>
      <c r="AF143" s="15" t="s">
        <v>4</v>
      </c>
      <c r="AG143" s="15"/>
      <c r="AH143" s="14" t="s">
        <v>108</v>
      </c>
      <c r="AI143" s="14" t="s">
        <v>344</v>
      </c>
      <c r="AJ143" s="13" t="s">
        <v>325</v>
      </c>
      <c r="AK143" s="12">
        <v>100</v>
      </c>
      <c r="AL143" s="11">
        <v>285000000</v>
      </c>
      <c r="AM143" s="10" t="s">
        <v>343</v>
      </c>
      <c r="AN143" s="34"/>
      <c r="AO143" s="8"/>
    </row>
    <row r="144" spans="1:41" s="54" customFormat="1" ht="45" x14ac:dyDescent="0.25">
      <c r="A144" s="32" t="s">
        <v>342</v>
      </c>
      <c r="B144" s="13">
        <v>2017</v>
      </c>
      <c r="C144" s="27" t="s">
        <v>341</v>
      </c>
      <c r="D144" s="27" t="s">
        <v>340</v>
      </c>
      <c r="E144" s="33" t="s">
        <v>13</v>
      </c>
      <c r="F144" s="32" t="s">
        <v>12</v>
      </c>
      <c r="G144" s="31" t="s">
        <v>339</v>
      </c>
      <c r="H144" s="30" t="s">
        <v>338</v>
      </c>
      <c r="I144" s="29" t="s">
        <v>337</v>
      </c>
      <c r="J144" s="35" t="s">
        <v>336</v>
      </c>
      <c r="K144" s="27" t="s">
        <v>335</v>
      </c>
      <c r="L144" s="26">
        <v>43089</v>
      </c>
      <c r="M144" s="24">
        <v>200000000</v>
      </c>
      <c r="N144" s="25">
        <v>206817</v>
      </c>
      <c r="O144" s="24">
        <v>0</v>
      </c>
      <c r="P144" s="23">
        <v>147578984</v>
      </c>
      <c r="Q144" s="22">
        <v>52421016</v>
      </c>
      <c r="R144" s="22"/>
      <c r="S144" s="16">
        <v>43041</v>
      </c>
      <c r="T144" s="16">
        <v>43046</v>
      </c>
      <c r="U144" s="43" t="s">
        <v>334</v>
      </c>
      <c r="V144" s="19" t="e">
        <f>W144+120</f>
        <v>#VALUE!</v>
      </c>
      <c r="W144" s="19" t="s">
        <v>333</v>
      </c>
      <c r="X144" s="31" t="s">
        <v>7</v>
      </c>
      <c r="Y144" s="17">
        <v>43529</v>
      </c>
      <c r="Z144" s="16" t="s">
        <v>332</v>
      </c>
      <c r="AA144" s="15"/>
      <c r="AB144" s="15" t="s">
        <v>252</v>
      </c>
      <c r="AC144" s="15" t="s">
        <v>331</v>
      </c>
      <c r="AD144" s="15" t="s">
        <v>330</v>
      </c>
      <c r="AE144" s="15" t="s">
        <v>329</v>
      </c>
      <c r="AF144" s="15" t="s">
        <v>4</v>
      </c>
      <c r="AG144" s="57" t="s">
        <v>328</v>
      </c>
      <c r="AH144" s="14" t="s">
        <v>327</v>
      </c>
      <c r="AI144" s="13" t="s">
        <v>326</v>
      </c>
      <c r="AJ144" s="13" t="s">
        <v>325</v>
      </c>
      <c r="AK144" s="62">
        <v>0.95</v>
      </c>
      <c r="AL144" s="61">
        <v>190000000</v>
      </c>
      <c r="AM144" s="10" t="s">
        <v>324</v>
      </c>
      <c r="AN144" s="55"/>
      <c r="AO144" s="8" t="s">
        <v>323</v>
      </c>
    </row>
    <row r="145" spans="1:41" s="7" customFormat="1" ht="67.5" x14ac:dyDescent="0.2">
      <c r="A145" s="32" t="s">
        <v>322</v>
      </c>
      <c r="B145" s="13">
        <v>2017</v>
      </c>
      <c r="C145" s="27" t="s">
        <v>321</v>
      </c>
      <c r="D145" s="27" t="s">
        <v>320</v>
      </c>
      <c r="E145" s="33" t="s">
        <v>13</v>
      </c>
      <c r="F145" s="31" t="s">
        <v>88</v>
      </c>
      <c r="G145" s="31" t="s">
        <v>319</v>
      </c>
      <c r="H145" s="30" t="s">
        <v>318</v>
      </c>
      <c r="I145" s="29" t="s">
        <v>317</v>
      </c>
      <c r="J145" s="35" t="s">
        <v>8</v>
      </c>
      <c r="K145" s="27" t="s">
        <v>8</v>
      </c>
      <c r="L145" s="26">
        <v>43100</v>
      </c>
      <c r="M145" s="24">
        <v>1227000000</v>
      </c>
      <c r="N145" s="25"/>
      <c r="O145" s="24">
        <v>0</v>
      </c>
      <c r="P145" s="23">
        <v>0</v>
      </c>
      <c r="Q145" s="63">
        <v>964057183</v>
      </c>
      <c r="R145" s="22">
        <v>262942817</v>
      </c>
      <c r="S145" s="16">
        <v>43046</v>
      </c>
      <c r="T145" s="16"/>
      <c r="U145" s="21">
        <v>43084</v>
      </c>
      <c r="V145" s="20"/>
      <c r="W145" s="19"/>
      <c r="X145" s="18" t="s">
        <v>7</v>
      </c>
      <c r="Y145" s="17">
        <v>43272</v>
      </c>
      <c r="Z145" s="16"/>
      <c r="AA145" s="15"/>
      <c r="AB145" s="15" t="s">
        <v>252</v>
      </c>
      <c r="AC145" s="15"/>
      <c r="AD145" s="15"/>
      <c r="AE145" s="15"/>
      <c r="AF145" s="15" t="s">
        <v>4</v>
      </c>
      <c r="AG145" s="15"/>
      <c r="AH145" s="67" t="s">
        <v>316</v>
      </c>
      <c r="AI145" s="14" t="s">
        <v>315</v>
      </c>
      <c r="AJ145" s="13" t="s">
        <v>286</v>
      </c>
      <c r="AK145" s="12">
        <v>75</v>
      </c>
      <c r="AL145" s="11">
        <v>1533750000</v>
      </c>
      <c r="AM145" s="33" t="s">
        <v>314</v>
      </c>
      <c r="AN145" s="34"/>
      <c r="AO145" s="8"/>
    </row>
    <row r="146" spans="1:41" s="7" customFormat="1" ht="45" x14ac:dyDescent="0.2">
      <c r="A146" s="32" t="s">
        <v>313</v>
      </c>
      <c r="B146" s="13">
        <v>2017</v>
      </c>
      <c r="C146" s="27" t="s">
        <v>103</v>
      </c>
      <c r="D146" s="27" t="s">
        <v>312</v>
      </c>
      <c r="E146" s="33" t="s">
        <v>42</v>
      </c>
      <c r="F146" s="31" t="s">
        <v>88</v>
      </c>
      <c r="G146" s="31" t="s">
        <v>311</v>
      </c>
      <c r="H146" s="30" t="s">
        <v>310</v>
      </c>
      <c r="I146" s="29" t="s">
        <v>309</v>
      </c>
      <c r="J146" s="35" t="s">
        <v>8</v>
      </c>
      <c r="K146" s="27" t="s">
        <v>8</v>
      </c>
      <c r="L146" s="26">
        <v>43100</v>
      </c>
      <c r="M146" s="24">
        <v>159200934</v>
      </c>
      <c r="N146" s="25"/>
      <c r="O146" s="24">
        <v>0</v>
      </c>
      <c r="P146" s="23">
        <v>0</v>
      </c>
      <c r="Q146" s="22">
        <f>M146-P146</f>
        <v>159200934</v>
      </c>
      <c r="R146" s="22"/>
      <c r="S146" s="16">
        <v>43047</v>
      </c>
      <c r="T146" s="16"/>
      <c r="U146" s="21">
        <v>43085</v>
      </c>
      <c r="V146" s="20"/>
      <c r="W146" s="19"/>
      <c r="X146" s="18" t="s">
        <v>7</v>
      </c>
      <c r="Y146" s="17">
        <v>43245</v>
      </c>
      <c r="Z146" s="16" t="s">
        <v>6</v>
      </c>
      <c r="AA146" s="15"/>
      <c r="AB146" s="15" t="s">
        <v>252</v>
      </c>
      <c r="AC146" s="15"/>
      <c r="AD146" s="15"/>
      <c r="AE146" s="15"/>
      <c r="AF146" s="15" t="s">
        <v>4</v>
      </c>
      <c r="AG146" s="15"/>
      <c r="AH146" s="67" t="s">
        <v>3</v>
      </c>
      <c r="AI146" s="14" t="s">
        <v>308</v>
      </c>
      <c r="AJ146" s="13" t="s">
        <v>286</v>
      </c>
      <c r="AK146" s="12">
        <v>75</v>
      </c>
      <c r="AL146" s="11">
        <v>159200934</v>
      </c>
      <c r="AM146" s="10" t="s">
        <v>307</v>
      </c>
      <c r="AN146" s="34"/>
      <c r="AO146" s="8"/>
    </row>
    <row r="147" spans="1:41" s="7" customFormat="1" ht="45" x14ac:dyDescent="0.2">
      <c r="A147" s="32" t="s">
        <v>306</v>
      </c>
      <c r="B147" s="13">
        <v>2017</v>
      </c>
      <c r="C147" s="27" t="s">
        <v>15</v>
      </c>
      <c r="D147" s="27" t="s">
        <v>299</v>
      </c>
      <c r="E147" s="33" t="s">
        <v>24</v>
      </c>
      <c r="F147" s="31" t="s">
        <v>88</v>
      </c>
      <c r="G147" s="31" t="s">
        <v>305</v>
      </c>
      <c r="H147" s="30" t="s">
        <v>304</v>
      </c>
      <c r="I147" s="29" t="s">
        <v>303</v>
      </c>
      <c r="J147" s="35" t="s">
        <v>8</v>
      </c>
      <c r="K147" s="27" t="s">
        <v>8</v>
      </c>
      <c r="L147" s="26">
        <v>43100</v>
      </c>
      <c r="M147" s="24">
        <v>28881300</v>
      </c>
      <c r="N147" s="25"/>
      <c r="O147" s="24">
        <v>0</v>
      </c>
      <c r="P147" s="23">
        <v>0</v>
      </c>
      <c r="Q147" s="22">
        <f>M147-P147</f>
        <v>28881300</v>
      </c>
      <c r="R147" s="22"/>
      <c r="S147" s="16">
        <v>43048</v>
      </c>
      <c r="T147" s="16"/>
      <c r="U147" s="21">
        <v>43084</v>
      </c>
      <c r="V147" s="20"/>
      <c r="W147" s="19"/>
      <c r="X147" s="18" t="s">
        <v>7</v>
      </c>
      <c r="Y147" s="17">
        <v>43245</v>
      </c>
      <c r="Z147" s="16" t="s">
        <v>6</v>
      </c>
      <c r="AA147" s="15" t="s">
        <v>295</v>
      </c>
      <c r="AB147" s="15" t="s">
        <v>5</v>
      </c>
      <c r="AC147" s="15"/>
      <c r="AD147" s="15"/>
      <c r="AE147" s="15"/>
      <c r="AF147" s="15" t="s">
        <v>4</v>
      </c>
      <c r="AG147" s="15"/>
      <c r="AH147" s="67" t="s">
        <v>302</v>
      </c>
      <c r="AI147" s="14">
        <v>2859215</v>
      </c>
      <c r="AJ147" s="13" t="s">
        <v>286</v>
      </c>
      <c r="AK147" s="12">
        <v>75</v>
      </c>
      <c r="AL147" s="11">
        <v>18772845</v>
      </c>
      <c r="AM147" s="10" t="s">
        <v>301</v>
      </c>
      <c r="AN147" s="34"/>
      <c r="AO147" s="8"/>
    </row>
    <row r="148" spans="1:41" s="7" customFormat="1" ht="45" x14ac:dyDescent="0.2">
      <c r="A148" s="32" t="s">
        <v>300</v>
      </c>
      <c r="B148" s="13">
        <v>2017</v>
      </c>
      <c r="C148" s="27" t="s">
        <v>15</v>
      </c>
      <c r="D148" s="27" t="s">
        <v>299</v>
      </c>
      <c r="E148" s="33" t="s">
        <v>24</v>
      </c>
      <c r="F148" s="31" t="s">
        <v>88</v>
      </c>
      <c r="G148" s="31" t="s">
        <v>298</v>
      </c>
      <c r="H148" s="30" t="s">
        <v>297</v>
      </c>
      <c r="I148" s="29" t="s">
        <v>296</v>
      </c>
      <c r="J148" s="35" t="s">
        <v>8</v>
      </c>
      <c r="K148" s="27" t="s">
        <v>8</v>
      </c>
      <c r="L148" s="26">
        <v>43100</v>
      </c>
      <c r="M148" s="24">
        <v>24793317</v>
      </c>
      <c r="N148" s="25"/>
      <c r="O148" s="24">
        <v>0</v>
      </c>
      <c r="P148" s="23">
        <v>0</v>
      </c>
      <c r="Q148" s="22">
        <f>M148-P148</f>
        <v>24793317</v>
      </c>
      <c r="R148" s="22"/>
      <c r="S148" s="16">
        <v>43048</v>
      </c>
      <c r="T148" s="16"/>
      <c r="U148" s="21">
        <v>43084</v>
      </c>
      <c r="V148" s="20"/>
      <c r="W148" s="19"/>
      <c r="X148" s="18" t="s">
        <v>7</v>
      </c>
      <c r="Y148" s="17">
        <v>43245</v>
      </c>
      <c r="Z148" s="16" t="s">
        <v>6</v>
      </c>
      <c r="AA148" s="15" t="s">
        <v>295</v>
      </c>
      <c r="AB148" s="15" t="s">
        <v>5</v>
      </c>
      <c r="AC148" s="15"/>
      <c r="AD148" s="15"/>
      <c r="AE148" s="15"/>
      <c r="AF148" s="15" t="s">
        <v>4</v>
      </c>
      <c r="AG148" s="15"/>
      <c r="AH148" s="14" t="s">
        <v>108</v>
      </c>
      <c r="AI148" s="14" t="s">
        <v>294</v>
      </c>
      <c r="AJ148" s="13" t="s">
        <v>286</v>
      </c>
      <c r="AK148" s="12">
        <v>75</v>
      </c>
      <c r="AL148" s="11">
        <v>16115656.050000001</v>
      </c>
      <c r="AM148" s="10" t="s">
        <v>293</v>
      </c>
      <c r="AN148" s="34"/>
      <c r="AO148" s="8"/>
    </row>
    <row r="149" spans="1:41" s="7" customFormat="1" ht="67.5" x14ac:dyDescent="0.2">
      <c r="A149" s="32" t="s">
        <v>292</v>
      </c>
      <c r="B149" s="13">
        <v>2017</v>
      </c>
      <c r="C149" s="27" t="s">
        <v>265</v>
      </c>
      <c r="D149" s="27" t="s">
        <v>264</v>
      </c>
      <c r="E149" s="33" t="s">
        <v>263</v>
      </c>
      <c r="F149" s="32" t="s">
        <v>146</v>
      </c>
      <c r="G149" s="31" t="s">
        <v>291</v>
      </c>
      <c r="H149" s="30" t="s">
        <v>290</v>
      </c>
      <c r="I149" s="29" t="s">
        <v>289</v>
      </c>
      <c r="J149" s="35" t="s">
        <v>74</v>
      </c>
      <c r="K149" s="27" t="s">
        <v>73</v>
      </c>
      <c r="L149" s="26"/>
      <c r="M149" s="24">
        <v>386389075</v>
      </c>
      <c r="N149" s="25"/>
      <c r="O149" s="24">
        <v>0</v>
      </c>
      <c r="P149" s="23">
        <v>0</v>
      </c>
      <c r="Q149" s="63">
        <v>27957409</v>
      </c>
      <c r="R149" s="22"/>
      <c r="S149" s="16">
        <v>43048</v>
      </c>
      <c r="T149" s="16"/>
      <c r="U149" s="21">
        <v>43084</v>
      </c>
      <c r="V149" s="20"/>
      <c r="W149" s="19">
        <v>43273</v>
      </c>
      <c r="X149" s="18" t="s">
        <v>7</v>
      </c>
      <c r="Y149" s="17">
        <v>43474</v>
      </c>
      <c r="Z149" s="16"/>
      <c r="AA149" s="15"/>
      <c r="AB149" s="15" t="s">
        <v>252</v>
      </c>
      <c r="AC149" s="15"/>
      <c r="AD149" s="15"/>
      <c r="AE149" s="15"/>
      <c r="AF149" s="15" t="s">
        <v>4</v>
      </c>
      <c r="AG149" s="15"/>
      <c r="AH149" s="67" t="s">
        <v>288</v>
      </c>
      <c r="AI149" s="67" t="s">
        <v>287</v>
      </c>
      <c r="AJ149" s="13" t="s">
        <v>286</v>
      </c>
      <c r="AK149" s="12">
        <v>75</v>
      </c>
      <c r="AL149" s="11">
        <v>289791806.25</v>
      </c>
      <c r="AM149" s="10" t="s">
        <v>285</v>
      </c>
      <c r="AN149" s="34"/>
      <c r="AO149" s="8" t="s">
        <v>284</v>
      </c>
    </row>
    <row r="150" spans="1:41" s="7" customFormat="1" ht="78.75" x14ac:dyDescent="0.2">
      <c r="A150" s="32" t="s">
        <v>283</v>
      </c>
      <c r="B150" s="13">
        <v>2017</v>
      </c>
      <c r="C150" s="27" t="s">
        <v>32</v>
      </c>
      <c r="D150" s="27" t="s">
        <v>282</v>
      </c>
      <c r="E150" s="33" t="s">
        <v>30</v>
      </c>
      <c r="F150" s="32" t="s">
        <v>100</v>
      </c>
      <c r="G150" s="31" t="s">
        <v>281</v>
      </c>
      <c r="H150" s="30">
        <v>33376316</v>
      </c>
      <c r="I150" s="29" t="s">
        <v>280</v>
      </c>
      <c r="J150" s="35" t="s">
        <v>74</v>
      </c>
      <c r="K150" s="27" t="s">
        <v>73</v>
      </c>
      <c r="L150" s="26"/>
      <c r="M150" s="24">
        <v>9000000</v>
      </c>
      <c r="N150" s="25"/>
      <c r="O150" s="24">
        <v>0</v>
      </c>
      <c r="P150" s="23">
        <v>0</v>
      </c>
      <c r="Q150" s="63">
        <v>4500000</v>
      </c>
      <c r="R150" s="22"/>
      <c r="S150" s="16">
        <v>43048</v>
      </c>
      <c r="T150" s="16"/>
      <c r="U150" s="21">
        <v>43098</v>
      </c>
      <c r="V150" s="20"/>
      <c r="W150" s="19"/>
      <c r="X150" s="18" t="s">
        <v>7</v>
      </c>
      <c r="Y150" s="17">
        <v>43182</v>
      </c>
      <c r="Z150" s="16"/>
      <c r="AA150" s="15"/>
      <c r="AB150" s="15" t="s">
        <v>5</v>
      </c>
      <c r="AC150" s="15"/>
      <c r="AD150" s="15"/>
      <c r="AE150" s="15"/>
      <c r="AF150" s="15" t="s">
        <v>4</v>
      </c>
      <c r="AG150" s="15"/>
      <c r="AH150" s="14" t="s">
        <v>108</v>
      </c>
      <c r="AI150" s="14" t="s">
        <v>279</v>
      </c>
      <c r="AJ150" s="13" t="s">
        <v>106</v>
      </c>
      <c r="AK150" s="12">
        <v>70</v>
      </c>
      <c r="AL150" s="11">
        <v>6300000</v>
      </c>
      <c r="AM150" s="10" t="s">
        <v>278</v>
      </c>
      <c r="AN150" s="34"/>
      <c r="AO150" s="8"/>
    </row>
    <row r="151" spans="1:41" s="50" customFormat="1" ht="67.5" x14ac:dyDescent="0.2">
      <c r="A151" s="49" t="s">
        <v>277</v>
      </c>
      <c r="B151" s="35">
        <v>2017</v>
      </c>
      <c r="C151" s="27" t="s">
        <v>276</v>
      </c>
      <c r="D151" s="27" t="s">
        <v>275</v>
      </c>
      <c r="E151" s="48" t="s">
        <v>159</v>
      </c>
      <c r="F151" s="47" t="s">
        <v>146</v>
      </c>
      <c r="G151" s="46" t="s">
        <v>274</v>
      </c>
      <c r="H151" s="30" t="s">
        <v>273</v>
      </c>
      <c r="I151" s="45" t="s">
        <v>272</v>
      </c>
      <c r="J151" s="35" t="s">
        <v>74</v>
      </c>
      <c r="K151" s="27" t="s">
        <v>73</v>
      </c>
      <c r="L151" s="26"/>
      <c r="M151" s="24"/>
      <c r="N151" s="25"/>
      <c r="O151" s="24">
        <v>10661984</v>
      </c>
      <c r="P151" s="23"/>
      <c r="Q151" s="63"/>
      <c r="R151" s="22"/>
      <c r="S151" s="16"/>
      <c r="T151" s="16"/>
      <c r="U151" s="43"/>
      <c r="V151" s="19"/>
      <c r="W151" s="19" t="s">
        <v>271</v>
      </c>
      <c r="X151" s="18" t="s">
        <v>7</v>
      </c>
      <c r="Y151" s="17">
        <v>43553</v>
      </c>
      <c r="Z151" s="16"/>
      <c r="AA151" s="16"/>
      <c r="AB151" s="16"/>
      <c r="AC151" s="16"/>
      <c r="AD151" s="16"/>
      <c r="AE151" s="16"/>
      <c r="AF151" s="16"/>
      <c r="AG151" s="19"/>
      <c r="AH151" s="27"/>
      <c r="AI151" s="35"/>
      <c r="AJ151" s="35"/>
      <c r="AK151" s="41"/>
      <c r="AL151" s="40"/>
      <c r="AM151" s="39" t="s">
        <v>270</v>
      </c>
      <c r="AN151" s="51"/>
      <c r="AO151" s="37"/>
    </row>
    <row r="152" spans="1:41" s="7" customFormat="1" ht="67.5" x14ac:dyDescent="0.2">
      <c r="A152" s="32" t="s">
        <v>269</v>
      </c>
      <c r="B152" s="13">
        <v>2017</v>
      </c>
      <c r="C152" s="27" t="s">
        <v>265</v>
      </c>
      <c r="D152" s="27" t="s">
        <v>264</v>
      </c>
      <c r="E152" s="33" t="s">
        <v>263</v>
      </c>
      <c r="F152" s="32" t="s">
        <v>146</v>
      </c>
      <c r="G152" s="31" t="s">
        <v>262</v>
      </c>
      <c r="H152" s="30" t="s">
        <v>261</v>
      </c>
      <c r="I152" s="29" t="s">
        <v>260</v>
      </c>
      <c r="J152" s="35" t="s">
        <v>74</v>
      </c>
      <c r="K152" s="27" t="s">
        <v>73</v>
      </c>
      <c r="L152" s="26"/>
      <c r="M152" s="24">
        <v>993379434</v>
      </c>
      <c r="N152" s="25"/>
      <c r="O152" s="24"/>
      <c r="P152" s="23">
        <v>300139590</v>
      </c>
      <c r="Q152" s="63">
        <v>300139590</v>
      </c>
      <c r="R152" s="22"/>
      <c r="S152" s="16">
        <v>43053</v>
      </c>
      <c r="T152" s="16"/>
      <c r="U152" s="43">
        <v>43084</v>
      </c>
      <c r="V152" s="19"/>
      <c r="W152" s="19">
        <v>43273</v>
      </c>
      <c r="X152" s="18" t="s">
        <v>7</v>
      </c>
      <c r="Y152" s="17">
        <v>43424</v>
      </c>
      <c r="Z152" s="16" t="s">
        <v>259</v>
      </c>
      <c r="AA152" s="15"/>
      <c r="AB152" s="15" t="s">
        <v>252</v>
      </c>
      <c r="AC152" s="15"/>
      <c r="AD152" s="15"/>
      <c r="AE152" s="15"/>
      <c r="AF152" s="15" t="s">
        <v>4</v>
      </c>
      <c r="AG152" s="57"/>
      <c r="AH152" s="67" t="s">
        <v>37</v>
      </c>
      <c r="AI152" s="13" t="s">
        <v>268</v>
      </c>
      <c r="AJ152" s="13" t="s">
        <v>232</v>
      </c>
      <c r="AK152" s="62">
        <v>100</v>
      </c>
      <c r="AL152" s="69">
        <v>745034575</v>
      </c>
      <c r="AM152" s="10" t="s">
        <v>267</v>
      </c>
      <c r="AN152" s="34"/>
      <c r="AO152" s="8" t="s">
        <v>258</v>
      </c>
    </row>
    <row r="153" spans="1:41" s="36" customFormat="1" ht="67.5" x14ac:dyDescent="0.2">
      <c r="A153" s="49" t="s">
        <v>266</v>
      </c>
      <c r="B153" s="35">
        <v>2017</v>
      </c>
      <c r="C153" s="27" t="s">
        <v>265</v>
      </c>
      <c r="D153" s="27" t="s">
        <v>264</v>
      </c>
      <c r="E153" s="48" t="s">
        <v>263</v>
      </c>
      <c r="F153" s="47" t="s">
        <v>146</v>
      </c>
      <c r="G153" s="46" t="s">
        <v>262</v>
      </c>
      <c r="H153" s="30" t="s">
        <v>261</v>
      </c>
      <c r="I153" s="45" t="s">
        <v>260</v>
      </c>
      <c r="J153" s="35"/>
      <c r="K153" s="27"/>
      <c r="L153" s="26"/>
      <c r="M153" s="24"/>
      <c r="N153" s="25"/>
      <c r="O153" s="24">
        <v>464789318</v>
      </c>
      <c r="P153" s="23"/>
      <c r="Q153" s="63"/>
      <c r="R153" s="22"/>
      <c r="S153" s="16"/>
      <c r="T153" s="16"/>
      <c r="U153" s="43"/>
      <c r="V153" s="19"/>
      <c r="W153" s="19"/>
      <c r="X153" s="18" t="s">
        <v>7</v>
      </c>
      <c r="Y153" s="17">
        <v>43424</v>
      </c>
      <c r="Z153" s="16" t="s">
        <v>259</v>
      </c>
      <c r="AA153" s="16"/>
      <c r="AB153" s="16"/>
      <c r="AC153" s="16"/>
      <c r="AD153" s="16"/>
      <c r="AE153" s="16"/>
      <c r="AF153" s="16"/>
      <c r="AG153" s="19"/>
      <c r="AH153" s="68"/>
      <c r="AI153" s="35"/>
      <c r="AJ153" s="35"/>
      <c r="AK153" s="41"/>
      <c r="AL153" s="73"/>
      <c r="AM153" s="39"/>
      <c r="AN153" s="38"/>
      <c r="AO153" s="37" t="s">
        <v>258</v>
      </c>
    </row>
    <row r="154" spans="1:41" s="54" customFormat="1" ht="78.75" x14ac:dyDescent="0.25">
      <c r="A154" s="32" t="s">
        <v>257</v>
      </c>
      <c r="B154" s="13">
        <v>2017</v>
      </c>
      <c r="C154" s="27" t="s">
        <v>32</v>
      </c>
      <c r="D154" s="27" t="s">
        <v>256</v>
      </c>
      <c r="E154" s="33" t="s">
        <v>30</v>
      </c>
      <c r="F154" s="32" t="s">
        <v>146</v>
      </c>
      <c r="G154" s="31" t="s">
        <v>255</v>
      </c>
      <c r="H154" s="30">
        <v>91215973</v>
      </c>
      <c r="I154" s="29" t="s">
        <v>254</v>
      </c>
      <c r="J154" s="35" t="s">
        <v>8</v>
      </c>
      <c r="K154" s="27" t="s">
        <v>8</v>
      </c>
      <c r="L154" s="26">
        <v>43100</v>
      </c>
      <c r="M154" s="24">
        <v>108000000</v>
      </c>
      <c r="N154" s="25"/>
      <c r="O154" s="24">
        <v>0</v>
      </c>
      <c r="P154" s="23">
        <v>0</v>
      </c>
      <c r="Q154" s="22">
        <v>90000000</v>
      </c>
      <c r="R154" s="22"/>
      <c r="S154" s="16">
        <v>43053</v>
      </c>
      <c r="T154" s="16"/>
      <c r="U154" s="43">
        <v>43418</v>
      </c>
      <c r="V154" s="19"/>
      <c r="W154" s="19">
        <v>43418</v>
      </c>
      <c r="X154" s="31" t="s">
        <v>56</v>
      </c>
      <c r="Y154" s="17">
        <v>43644</v>
      </c>
      <c r="Z154" s="16" t="s">
        <v>253</v>
      </c>
      <c r="AA154" s="15"/>
      <c r="AB154" s="15" t="s">
        <v>252</v>
      </c>
      <c r="AC154" s="15"/>
      <c r="AD154" s="15"/>
      <c r="AE154" s="15"/>
      <c r="AF154" s="15" t="s">
        <v>4</v>
      </c>
      <c r="AG154" s="57"/>
      <c r="AH154" s="14" t="s">
        <v>108</v>
      </c>
      <c r="AI154" s="13" t="s">
        <v>251</v>
      </c>
      <c r="AJ154" s="13" t="s">
        <v>106</v>
      </c>
      <c r="AK154" s="62">
        <v>70</v>
      </c>
      <c r="AL154" s="69">
        <v>75600000</v>
      </c>
      <c r="AM154" s="10" t="s">
        <v>250</v>
      </c>
      <c r="AN154" s="55"/>
      <c r="AO154" s="8" t="s">
        <v>249</v>
      </c>
    </row>
    <row r="155" spans="1:41" s="7" customFormat="1" ht="56.25" x14ac:dyDescent="0.2">
      <c r="A155" s="32" t="s">
        <v>248</v>
      </c>
      <c r="B155" s="13">
        <v>2017</v>
      </c>
      <c r="C155" s="27" t="s">
        <v>210</v>
      </c>
      <c r="D155" s="27" t="s">
        <v>172</v>
      </c>
      <c r="E155" s="33" t="s">
        <v>13</v>
      </c>
      <c r="F155" s="32" t="s">
        <v>12</v>
      </c>
      <c r="G155" s="31" t="s">
        <v>241</v>
      </c>
      <c r="H155" s="30" t="s">
        <v>240</v>
      </c>
      <c r="I155" s="29" t="s">
        <v>243</v>
      </c>
      <c r="J155" s="35" t="s">
        <v>168</v>
      </c>
      <c r="K155" s="27" t="s">
        <v>167</v>
      </c>
      <c r="L155" s="26">
        <v>43089</v>
      </c>
      <c r="M155" s="24">
        <v>4000000000</v>
      </c>
      <c r="N155" s="25"/>
      <c r="O155" s="24">
        <v>0</v>
      </c>
      <c r="P155" s="23">
        <f>M155</f>
        <v>4000000000</v>
      </c>
      <c r="Q155" s="22">
        <f>M155-P155</f>
        <v>0</v>
      </c>
      <c r="R155" s="22">
        <v>4583</v>
      </c>
      <c r="S155" s="16">
        <v>43055</v>
      </c>
      <c r="T155" s="16"/>
      <c r="U155" s="21">
        <v>43095</v>
      </c>
      <c r="V155" s="20"/>
      <c r="W155" s="19">
        <v>43235</v>
      </c>
      <c r="X155" s="18" t="s">
        <v>7</v>
      </c>
      <c r="Y155" s="17">
        <v>43250</v>
      </c>
      <c r="Z155" s="16"/>
      <c r="AA155" s="15"/>
      <c r="AB155" s="15" t="s">
        <v>94</v>
      </c>
      <c r="AC155" s="15"/>
      <c r="AD155" s="15"/>
      <c r="AE155" s="15"/>
      <c r="AF155" s="15" t="s">
        <v>4</v>
      </c>
      <c r="AG155" s="15"/>
      <c r="AH155" s="14" t="s">
        <v>108</v>
      </c>
      <c r="AI155" s="14" t="s">
        <v>246</v>
      </c>
      <c r="AJ155" s="13" t="s">
        <v>232</v>
      </c>
      <c r="AK155" s="12">
        <v>100</v>
      </c>
      <c r="AL155" s="56">
        <v>3400000000</v>
      </c>
      <c r="AM155" s="10" t="s">
        <v>245</v>
      </c>
      <c r="AN155" s="34"/>
      <c r="AO155" s="8"/>
    </row>
    <row r="156" spans="1:41" s="36" customFormat="1" ht="56.25" x14ac:dyDescent="0.2">
      <c r="A156" s="49" t="s">
        <v>247</v>
      </c>
      <c r="B156" s="35">
        <v>2017</v>
      </c>
      <c r="C156" s="27" t="s">
        <v>210</v>
      </c>
      <c r="D156" s="27" t="s">
        <v>172</v>
      </c>
      <c r="E156" s="48" t="s">
        <v>13</v>
      </c>
      <c r="F156" s="47" t="s">
        <v>12</v>
      </c>
      <c r="G156" s="46" t="s">
        <v>241</v>
      </c>
      <c r="H156" s="30" t="s">
        <v>240</v>
      </c>
      <c r="I156" s="45" t="s">
        <v>243</v>
      </c>
      <c r="J156" s="35" t="s">
        <v>168</v>
      </c>
      <c r="K156" s="27" t="s">
        <v>167</v>
      </c>
      <c r="L156" s="26">
        <v>43089</v>
      </c>
      <c r="M156" s="24"/>
      <c r="N156" s="25"/>
      <c r="O156" s="24">
        <v>400000000</v>
      </c>
      <c r="P156" s="23">
        <v>0</v>
      </c>
      <c r="Q156" s="22">
        <f>M156-P156</f>
        <v>0</v>
      </c>
      <c r="R156" s="22"/>
      <c r="S156" s="19">
        <v>43088</v>
      </c>
      <c r="T156" s="19"/>
      <c r="U156" s="21">
        <v>43095</v>
      </c>
      <c r="V156" s="20"/>
      <c r="W156" s="19">
        <v>43235</v>
      </c>
      <c r="X156" s="18" t="s">
        <v>7</v>
      </c>
      <c r="Y156" s="17">
        <v>43250</v>
      </c>
      <c r="Z156" s="16" t="s">
        <v>6</v>
      </c>
      <c r="AA156" s="16"/>
      <c r="AB156" s="16" t="s">
        <v>94</v>
      </c>
      <c r="AC156" s="16"/>
      <c r="AD156" s="16"/>
      <c r="AE156" s="16"/>
      <c r="AF156" s="16" t="s">
        <v>4</v>
      </c>
      <c r="AG156" s="16"/>
      <c r="AH156" s="27" t="s">
        <v>108</v>
      </c>
      <c r="AI156" s="27" t="s">
        <v>246</v>
      </c>
      <c r="AJ156" s="35" t="s">
        <v>232</v>
      </c>
      <c r="AK156" s="65">
        <v>100</v>
      </c>
      <c r="AL156" s="70">
        <v>3400000000</v>
      </c>
      <c r="AM156" s="39" t="s">
        <v>245</v>
      </c>
      <c r="AN156" s="38"/>
      <c r="AO156" s="37"/>
    </row>
    <row r="157" spans="1:41" s="36" customFormat="1" ht="56.25" x14ac:dyDescent="0.2">
      <c r="A157" s="49" t="s">
        <v>244</v>
      </c>
      <c r="B157" s="35">
        <v>2017</v>
      </c>
      <c r="C157" s="27" t="s">
        <v>210</v>
      </c>
      <c r="D157" s="27" t="s">
        <v>172</v>
      </c>
      <c r="E157" s="48" t="s">
        <v>13</v>
      </c>
      <c r="F157" s="47" t="s">
        <v>12</v>
      </c>
      <c r="G157" s="46" t="s">
        <v>241</v>
      </c>
      <c r="H157" s="30" t="s">
        <v>240</v>
      </c>
      <c r="I157" s="45" t="s">
        <v>243</v>
      </c>
      <c r="J157" s="35" t="s">
        <v>168</v>
      </c>
      <c r="K157" s="27" t="s">
        <v>167</v>
      </c>
      <c r="L157" s="26">
        <v>43089</v>
      </c>
      <c r="M157" s="24"/>
      <c r="N157" s="25"/>
      <c r="O157" s="24">
        <v>1600000000</v>
      </c>
      <c r="P157" s="23"/>
      <c r="Q157" s="22"/>
      <c r="R157" s="22"/>
      <c r="S157" s="19">
        <v>43095</v>
      </c>
      <c r="T157" s="19"/>
      <c r="U157" s="72"/>
      <c r="V157" s="71"/>
      <c r="W157" s="19">
        <v>43235</v>
      </c>
      <c r="X157" s="18" t="s">
        <v>7</v>
      </c>
      <c r="Y157" s="17">
        <v>43250</v>
      </c>
      <c r="Z157" s="16"/>
      <c r="AA157" s="16"/>
      <c r="AB157" s="16"/>
      <c r="AC157" s="16"/>
      <c r="AD157" s="16"/>
      <c r="AE157" s="16"/>
      <c r="AF157" s="16"/>
      <c r="AG157" s="16"/>
      <c r="AH157" s="27"/>
      <c r="AI157" s="27"/>
      <c r="AJ157" s="35"/>
      <c r="AK157" s="65"/>
      <c r="AL157" s="70"/>
      <c r="AM157" s="39"/>
      <c r="AN157" s="38"/>
      <c r="AO157" s="37"/>
    </row>
    <row r="158" spans="1:41" s="36" customFormat="1" ht="11.25" x14ac:dyDescent="0.2">
      <c r="A158" s="49" t="s">
        <v>242</v>
      </c>
      <c r="B158" s="35">
        <v>2017</v>
      </c>
      <c r="C158" s="27"/>
      <c r="D158" s="27"/>
      <c r="E158" s="48"/>
      <c r="F158" s="47" t="s">
        <v>12</v>
      </c>
      <c r="G158" s="46" t="s">
        <v>241</v>
      </c>
      <c r="H158" s="30" t="s">
        <v>240</v>
      </c>
      <c r="I158" s="45"/>
      <c r="J158" s="35"/>
      <c r="K158" s="27"/>
      <c r="L158" s="26"/>
      <c r="M158" s="24"/>
      <c r="N158" s="25"/>
      <c r="O158" s="24">
        <v>117999179</v>
      </c>
      <c r="P158" s="23"/>
      <c r="Q158" s="22"/>
      <c r="R158" s="22"/>
      <c r="S158" s="19">
        <v>43186</v>
      </c>
      <c r="T158" s="19"/>
      <c r="U158" s="72"/>
      <c r="V158" s="71"/>
      <c r="W158" s="19">
        <v>43235</v>
      </c>
      <c r="X158" s="18" t="s">
        <v>7</v>
      </c>
      <c r="Y158" s="17">
        <v>43250</v>
      </c>
      <c r="Z158" s="16"/>
      <c r="AA158" s="16"/>
      <c r="AB158" s="16"/>
      <c r="AC158" s="16"/>
      <c r="AD158" s="16"/>
      <c r="AE158" s="16"/>
      <c r="AF158" s="16"/>
      <c r="AG158" s="16"/>
      <c r="AH158" s="27"/>
      <c r="AI158" s="27"/>
      <c r="AJ158" s="35"/>
      <c r="AK158" s="65"/>
      <c r="AL158" s="70"/>
      <c r="AM158" s="39"/>
      <c r="AN158" s="38"/>
      <c r="AO158" s="37"/>
    </row>
    <row r="159" spans="1:41" s="7" customFormat="1" ht="33.75" x14ac:dyDescent="0.2">
      <c r="A159" s="32" t="s">
        <v>239</v>
      </c>
      <c r="B159" s="13">
        <v>2017</v>
      </c>
      <c r="C159" s="27" t="s">
        <v>15</v>
      </c>
      <c r="D159" s="27" t="s">
        <v>238</v>
      </c>
      <c r="E159" s="33" t="s">
        <v>24</v>
      </c>
      <c r="F159" s="32" t="s">
        <v>23</v>
      </c>
      <c r="G159" s="31" t="s">
        <v>237</v>
      </c>
      <c r="H159" s="30" t="s">
        <v>236</v>
      </c>
      <c r="I159" s="29" t="s">
        <v>235</v>
      </c>
      <c r="J159" s="35" t="s">
        <v>8</v>
      </c>
      <c r="K159" s="27" t="s">
        <v>8</v>
      </c>
      <c r="L159" s="26">
        <v>43100</v>
      </c>
      <c r="M159" s="24">
        <v>18646844</v>
      </c>
      <c r="N159" s="25"/>
      <c r="O159" s="24">
        <v>0</v>
      </c>
      <c r="P159" s="23">
        <v>0</v>
      </c>
      <c r="Q159" s="22">
        <f>M159-P159</f>
        <v>18646844</v>
      </c>
      <c r="R159" s="22"/>
      <c r="S159" s="16">
        <v>43056</v>
      </c>
      <c r="T159" s="16"/>
      <c r="U159" s="21">
        <v>43090</v>
      </c>
      <c r="V159" s="20"/>
      <c r="W159" s="19"/>
      <c r="X159" s="18" t="s">
        <v>7</v>
      </c>
      <c r="Y159" s="17">
        <v>43206</v>
      </c>
      <c r="Z159" s="16" t="s">
        <v>6</v>
      </c>
      <c r="AA159" s="15" t="s">
        <v>234</v>
      </c>
      <c r="AB159" s="15" t="s">
        <v>5</v>
      </c>
      <c r="AC159" s="15"/>
      <c r="AD159" s="15"/>
      <c r="AE159" s="15"/>
      <c r="AF159" s="15" t="s">
        <v>4</v>
      </c>
      <c r="AG159" s="15"/>
      <c r="AH159" s="67" t="s">
        <v>3</v>
      </c>
      <c r="AI159" s="14" t="s">
        <v>233</v>
      </c>
      <c r="AJ159" s="13" t="s">
        <v>232</v>
      </c>
      <c r="AK159" s="12">
        <v>100</v>
      </c>
      <c r="AL159" s="56">
        <v>15849817.4</v>
      </c>
      <c r="AM159" s="33" t="s">
        <v>231</v>
      </c>
      <c r="AN159" s="34"/>
      <c r="AO159" s="8"/>
    </row>
    <row r="160" spans="1:41" s="7" customFormat="1" ht="45" x14ac:dyDescent="0.2">
      <c r="A160" s="32" t="s">
        <v>230</v>
      </c>
      <c r="B160" s="13">
        <v>2017</v>
      </c>
      <c r="C160" s="27" t="s">
        <v>229</v>
      </c>
      <c r="D160" s="27" t="s">
        <v>228</v>
      </c>
      <c r="E160" s="33" t="s">
        <v>30</v>
      </c>
      <c r="F160" s="32" t="s">
        <v>100</v>
      </c>
      <c r="G160" s="31" t="s">
        <v>227</v>
      </c>
      <c r="H160" s="30">
        <v>37338978</v>
      </c>
      <c r="I160" s="29" t="s">
        <v>226</v>
      </c>
      <c r="J160" s="35" t="s">
        <v>225</v>
      </c>
      <c r="K160" s="27" t="s">
        <v>224</v>
      </c>
      <c r="L160" s="26">
        <v>43100</v>
      </c>
      <c r="M160" s="24">
        <v>15000000</v>
      </c>
      <c r="N160" s="25"/>
      <c r="O160" s="24">
        <v>0</v>
      </c>
      <c r="P160" s="22">
        <v>15000000</v>
      </c>
      <c r="Q160" s="22">
        <f>M160-P160</f>
        <v>0</v>
      </c>
      <c r="R160" s="22">
        <v>15000000</v>
      </c>
      <c r="S160" s="16">
        <v>43059</v>
      </c>
      <c r="T160" s="16"/>
      <c r="U160" s="21">
        <v>43098</v>
      </c>
      <c r="V160" s="20"/>
      <c r="W160" s="19"/>
      <c r="X160" s="18" t="s">
        <v>7</v>
      </c>
      <c r="Y160" s="17">
        <v>43096</v>
      </c>
      <c r="Z160" s="16" t="s">
        <v>6</v>
      </c>
      <c r="AA160" s="15" t="s">
        <v>223</v>
      </c>
      <c r="AB160" s="15" t="s">
        <v>5</v>
      </c>
      <c r="AC160" s="15"/>
      <c r="AD160" s="15"/>
      <c r="AE160" s="15"/>
      <c r="AF160" s="15" t="s">
        <v>4</v>
      </c>
      <c r="AG160" s="15"/>
      <c r="AH160" s="67" t="s">
        <v>3</v>
      </c>
      <c r="AI160" s="14" t="s">
        <v>222</v>
      </c>
      <c r="AJ160" s="13" t="s">
        <v>221</v>
      </c>
      <c r="AK160" s="12">
        <v>75</v>
      </c>
      <c r="AL160" s="11">
        <v>11000000</v>
      </c>
      <c r="AM160" s="10" t="s">
        <v>220</v>
      </c>
      <c r="AN160" s="34"/>
      <c r="AO160" s="8"/>
    </row>
    <row r="161" spans="1:41" s="7" customFormat="1" ht="33.75" x14ac:dyDescent="0.2">
      <c r="A161" s="32" t="s">
        <v>219</v>
      </c>
      <c r="B161" s="13">
        <v>2017</v>
      </c>
      <c r="C161" s="27" t="s">
        <v>15</v>
      </c>
      <c r="D161" s="27" t="s">
        <v>218</v>
      </c>
      <c r="E161" s="33" t="s">
        <v>101</v>
      </c>
      <c r="F161" s="31" t="s">
        <v>88</v>
      </c>
      <c r="G161" s="31" t="s">
        <v>217</v>
      </c>
      <c r="H161" s="30" t="s">
        <v>216</v>
      </c>
      <c r="I161" s="29" t="s">
        <v>215</v>
      </c>
      <c r="J161" s="35" t="s">
        <v>8</v>
      </c>
      <c r="K161" s="27" t="s">
        <v>8</v>
      </c>
      <c r="L161" s="26">
        <v>43100</v>
      </c>
      <c r="M161" s="24">
        <v>34950851</v>
      </c>
      <c r="N161" s="25"/>
      <c r="O161" s="24">
        <v>0</v>
      </c>
      <c r="P161" s="23">
        <v>0</v>
      </c>
      <c r="Q161" s="22">
        <v>52426276</v>
      </c>
      <c r="R161" s="22">
        <v>1</v>
      </c>
      <c r="S161" s="16">
        <v>43060</v>
      </c>
      <c r="T161" s="16"/>
      <c r="U161" s="43">
        <v>43089</v>
      </c>
      <c r="V161" s="19"/>
      <c r="W161" s="19">
        <v>43097</v>
      </c>
      <c r="X161" s="18" t="s">
        <v>7</v>
      </c>
      <c r="Y161" s="17"/>
      <c r="Z161" s="16">
        <v>43486</v>
      </c>
      <c r="AA161" s="15"/>
      <c r="AB161" s="15" t="s">
        <v>5</v>
      </c>
      <c r="AC161" s="15"/>
      <c r="AD161" s="15"/>
      <c r="AE161" s="15"/>
      <c r="AF161" s="15" t="s">
        <v>4</v>
      </c>
      <c r="AG161" s="57"/>
      <c r="AH161" s="67" t="s">
        <v>3</v>
      </c>
      <c r="AI161" s="13" t="s">
        <v>214</v>
      </c>
      <c r="AJ161" s="13" t="s">
        <v>213</v>
      </c>
      <c r="AK161" s="62">
        <v>75</v>
      </c>
      <c r="AL161" s="61">
        <v>8737712.75</v>
      </c>
      <c r="AM161" s="10" t="s">
        <v>212</v>
      </c>
      <c r="AN161" s="34"/>
      <c r="AO161" s="8"/>
    </row>
    <row r="162" spans="1:41" s="7" customFormat="1" ht="67.5" x14ac:dyDescent="0.2">
      <c r="A162" s="32" t="s">
        <v>211</v>
      </c>
      <c r="B162" s="13">
        <v>2017</v>
      </c>
      <c r="C162" s="27" t="s">
        <v>210</v>
      </c>
      <c r="D162" s="27" t="s">
        <v>172</v>
      </c>
      <c r="E162" s="33" t="s">
        <v>13</v>
      </c>
      <c r="F162" s="32" t="s">
        <v>12</v>
      </c>
      <c r="G162" s="31" t="s">
        <v>175</v>
      </c>
      <c r="H162" s="30" t="s">
        <v>209</v>
      </c>
      <c r="I162" s="29" t="s">
        <v>174</v>
      </c>
      <c r="J162" s="35" t="s">
        <v>168</v>
      </c>
      <c r="K162" s="27" t="s">
        <v>167</v>
      </c>
      <c r="L162" s="26">
        <v>43089</v>
      </c>
      <c r="M162" s="24">
        <v>2050000000</v>
      </c>
      <c r="N162" s="25"/>
      <c r="O162" s="24">
        <v>0</v>
      </c>
      <c r="P162" s="23">
        <v>0</v>
      </c>
      <c r="Q162" s="22">
        <v>3074993927</v>
      </c>
      <c r="R162" s="22"/>
      <c r="S162" s="16">
        <v>43060</v>
      </c>
      <c r="T162" s="16"/>
      <c r="U162" s="21">
        <v>43095</v>
      </c>
      <c r="V162" s="20"/>
      <c r="W162" s="19"/>
      <c r="X162" s="18" t="s">
        <v>7</v>
      </c>
      <c r="Y162" s="17">
        <v>43250</v>
      </c>
      <c r="Z162" s="16"/>
      <c r="AA162" s="15"/>
      <c r="AB162" s="15" t="s">
        <v>94</v>
      </c>
      <c r="AC162" s="15"/>
      <c r="AD162" s="15"/>
      <c r="AE162" s="15"/>
      <c r="AF162" s="15" t="s">
        <v>4</v>
      </c>
      <c r="AG162" s="15"/>
      <c r="AH162" s="67" t="s">
        <v>3</v>
      </c>
      <c r="AI162" s="14" t="s">
        <v>208</v>
      </c>
      <c r="AJ162" s="13" t="s">
        <v>132</v>
      </c>
      <c r="AK162" s="12">
        <v>75</v>
      </c>
      <c r="AL162" s="56">
        <v>1742500000</v>
      </c>
      <c r="AM162" s="10" t="s">
        <v>207</v>
      </c>
      <c r="AN162" s="34"/>
      <c r="AO162" s="8"/>
    </row>
    <row r="163" spans="1:41" s="7" customFormat="1" ht="45" x14ac:dyDescent="0.2">
      <c r="A163" s="32" t="s">
        <v>206</v>
      </c>
      <c r="B163" s="13">
        <v>2017</v>
      </c>
      <c r="C163" s="27" t="s">
        <v>205</v>
      </c>
      <c r="D163" s="27" t="s">
        <v>204</v>
      </c>
      <c r="E163" s="33" t="s">
        <v>30</v>
      </c>
      <c r="F163" s="32" t="s">
        <v>100</v>
      </c>
      <c r="G163" s="31" t="s">
        <v>203</v>
      </c>
      <c r="H163" s="30">
        <v>4922142</v>
      </c>
      <c r="I163" s="29" t="s">
        <v>202</v>
      </c>
      <c r="J163" s="35" t="s">
        <v>74</v>
      </c>
      <c r="K163" s="27" t="s">
        <v>73</v>
      </c>
      <c r="L163" s="26"/>
      <c r="M163" s="24">
        <v>4225994783</v>
      </c>
      <c r="N163" s="25"/>
      <c r="O163" s="24">
        <v>0</v>
      </c>
      <c r="P163" s="23">
        <v>0</v>
      </c>
      <c r="Q163" s="22">
        <v>5500000</v>
      </c>
      <c r="R163" s="22">
        <v>0</v>
      </c>
      <c r="S163" s="16">
        <v>43060</v>
      </c>
      <c r="T163" s="16"/>
      <c r="U163" s="21">
        <v>43098</v>
      </c>
      <c r="V163" s="20"/>
      <c r="W163" s="19"/>
      <c r="X163" s="18" t="s">
        <v>7</v>
      </c>
      <c r="Y163" s="17">
        <v>43173</v>
      </c>
      <c r="Z163" s="16"/>
      <c r="AA163" s="15"/>
      <c r="AB163" s="15" t="s">
        <v>5</v>
      </c>
      <c r="AC163" s="15"/>
      <c r="AD163" s="15"/>
      <c r="AE163" s="15"/>
      <c r="AF163" s="15" t="s">
        <v>4</v>
      </c>
      <c r="AG163" s="15"/>
      <c r="AH163" s="14" t="s">
        <v>108</v>
      </c>
      <c r="AI163" s="67" t="s">
        <v>201</v>
      </c>
      <c r="AJ163" s="13" t="s">
        <v>106</v>
      </c>
      <c r="AK163" s="12">
        <v>70</v>
      </c>
      <c r="AL163" s="56">
        <v>3300000</v>
      </c>
      <c r="AM163" s="10" t="s">
        <v>200</v>
      </c>
      <c r="AN163" s="34"/>
      <c r="AO163" s="8"/>
    </row>
    <row r="164" spans="1:41" s="7" customFormat="1" ht="22.5" x14ac:dyDescent="0.2">
      <c r="A164" s="32" t="s">
        <v>199</v>
      </c>
      <c r="B164" s="13">
        <v>2017</v>
      </c>
      <c r="C164" s="27" t="s">
        <v>15</v>
      </c>
      <c r="D164" s="27" t="s">
        <v>198</v>
      </c>
      <c r="E164" s="33" t="s">
        <v>101</v>
      </c>
      <c r="F164" s="31" t="s">
        <v>88</v>
      </c>
      <c r="G164" s="31" t="s">
        <v>197</v>
      </c>
      <c r="H164" s="30" t="s">
        <v>196</v>
      </c>
      <c r="I164" s="29" t="s">
        <v>195</v>
      </c>
      <c r="J164" s="35" t="s">
        <v>8</v>
      </c>
      <c r="K164" s="27" t="s">
        <v>8</v>
      </c>
      <c r="L164" s="26">
        <v>43100</v>
      </c>
      <c r="M164" s="24">
        <v>41370522</v>
      </c>
      <c r="N164" s="25"/>
      <c r="O164" s="24">
        <v>0</v>
      </c>
      <c r="P164" s="23">
        <v>0</v>
      </c>
      <c r="Q164" s="22">
        <v>59370522</v>
      </c>
      <c r="R164" s="22"/>
      <c r="S164" s="16">
        <v>43060</v>
      </c>
      <c r="T164" s="16"/>
      <c r="U164" s="43">
        <v>43084</v>
      </c>
      <c r="V164" s="19"/>
      <c r="W164" s="19">
        <v>43097</v>
      </c>
      <c r="X164" s="18" t="s">
        <v>7</v>
      </c>
      <c r="Y164" s="17">
        <v>43549</v>
      </c>
      <c r="Z164" s="16" t="s">
        <v>194</v>
      </c>
      <c r="AA164" s="15"/>
      <c r="AB164" s="15" t="s">
        <v>5</v>
      </c>
      <c r="AC164" s="15"/>
      <c r="AD164" s="15"/>
      <c r="AE164" s="15"/>
      <c r="AF164" s="15" t="s">
        <v>4</v>
      </c>
      <c r="AG164" s="57"/>
      <c r="AH164" s="67" t="s">
        <v>108</v>
      </c>
      <c r="AI164" s="13" t="s">
        <v>193</v>
      </c>
      <c r="AJ164" s="13" t="s">
        <v>132</v>
      </c>
      <c r="AK164" s="62">
        <v>75</v>
      </c>
      <c r="AL164" s="69">
        <v>14479682.699999999</v>
      </c>
      <c r="AM164" s="10" t="s">
        <v>192</v>
      </c>
      <c r="AN164" s="34"/>
      <c r="AO164" s="8"/>
    </row>
    <row r="165" spans="1:41" s="7" customFormat="1" ht="22.5" x14ac:dyDescent="0.2">
      <c r="A165" s="32" t="s">
        <v>191</v>
      </c>
      <c r="B165" s="13">
        <v>2017</v>
      </c>
      <c r="C165" s="27" t="s">
        <v>15</v>
      </c>
      <c r="D165" s="27" t="s">
        <v>160</v>
      </c>
      <c r="E165" s="33"/>
      <c r="F165" s="32" t="s">
        <v>190</v>
      </c>
      <c r="G165" s="31" t="s">
        <v>189</v>
      </c>
      <c r="H165" s="30" t="s">
        <v>189</v>
      </c>
      <c r="I165" s="29" t="s">
        <v>189</v>
      </c>
      <c r="J165" s="35"/>
      <c r="K165" s="27"/>
      <c r="L165" s="26"/>
      <c r="M165" s="24"/>
      <c r="N165" s="25"/>
      <c r="O165" s="24"/>
      <c r="P165" s="23"/>
      <c r="Q165" s="22"/>
      <c r="R165" s="22"/>
      <c r="S165" s="16" t="s">
        <v>189</v>
      </c>
      <c r="T165" s="16"/>
      <c r="U165" s="43"/>
      <c r="V165" s="19"/>
      <c r="W165" s="19"/>
      <c r="X165" s="18" t="s">
        <v>189</v>
      </c>
      <c r="Y165" s="17"/>
      <c r="Z165" s="16"/>
      <c r="AA165" s="15" t="s">
        <v>188</v>
      </c>
      <c r="AB165" s="15"/>
      <c r="AC165" s="15"/>
      <c r="AD165" s="15"/>
      <c r="AE165" s="15"/>
      <c r="AF165" s="15"/>
      <c r="AG165" s="57"/>
      <c r="AH165" s="67"/>
      <c r="AI165" s="13"/>
      <c r="AJ165" s="13"/>
      <c r="AK165" s="62"/>
      <c r="AL165" s="61"/>
      <c r="AM165" s="10"/>
      <c r="AN165" s="34"/>
      <c r="AO165" s="8"/>
    </row>
    <row r="166" spans="1:41" s="7" customFormat="1" ht="11.25" x14ac:dyDescent="0.2">
      <c r="A166" s="32" t="s">
        <v>187</v>
      </c>
      <c r="B166" s="13"/>
      <c r="C166" s="27"/>
      <c r="D166" s="27"/>
      <c r="E166" s="33"/>
      <c r="F166" s="32" t="s">
        <v>186</v>
      </c>
      <c r="G166" s="31" t="s">
        <v>185</v>
      </c>
      <c r="H166" s="30"/>
      <c r="I166" s="29" t="s">
        <v>184</v>
      </c>
      <c r="J166" s="35"/>
      <c r="K166" s="27"/>
      <c r="L166" s="26"/>
      <c r="M166" s="24"/>
      <c r="N166" s="25"/>
      <c r="O166" s="24"/>
      <c r="P166" s="23"/>
      <c r="Q166" s="22"/>
      <c r="R166" s="22"/>
      <c r="S166" s="16"/>
      <c r="T166" s="16"/>
      <c r="U166" s="43"/>
      <c r="V166" s="19"/>
      <c r="W166" s="19"/>
      <c r="X166" s="18" t="s">
        <v>56</v>
      </c>
      <c r="Y166" s="17"/>
      <c r="Z166" s="16"/>
      <c r="AA166" s="15"/>
      <c r="AB166" s="15"/>
      <c r="AC166" s="15"/>
      <c r="AD166" s="15"/>
      <c r="AE166" s="15"/>
      <c r="AF166" s="15"/>
      <c r="AG166" s="57"/>
      <c r="AH166" s="67"/>
      <c r="AI166" s="13"/>
      <c r="AJ166" s="13"/>
      <c r="AK166" s="62"/>
      <c r="AL166" s="61"/>
      <c r="AM166" s="10"/>
      <c r="AN166" s="34"/>
      <c r="AO166" s="8"/>
    </row>
    <row r="167" spans="1:41" s="7" customFormat="1" ht="33.75" x14ac:dyDescent="0.2">
      <c r="A167" s="32" t="s">
        <v>183</v>
      </c>
      <c r="B167" s="13">
        <v>2017</v>
      </c>
      <c r="C167" s="27" t="s">
        <v>15</v>
      </c>
      <c r="D167" s="27" t="s">
        <v>182</v>
      </c>
      <c r="E167" s="33" t="s">
        <v>30</v>
      </c>
      <c r="F167" s="32" t="s">
        <v>23</v>
      </c>
      <c r="G167" s="31" t="s">
        <v>181</v>
      </c>
      <c r="H167" s="30" t="s">
        <v>180</v>
      </c>
      <c r="I167" s="29" t="s">
        <v>179</v>
      </c>
      <c r="J167" s="28" t="s">
        <v>8</v>
      </c>
      <c r="K167" s="27" t="s">
        <v>8</v>
      </c>
      <c r="L167" s="26">
        <v>43100</v>
      </c>
      <c r="M167" s="24">
        <v>16000000</v>
      </c>
      <c r="N167" s="25"/>
      <c r="O167" s="24">
        <v>0</v>
      </c>
      <c r="P167" s="23">
        <v>0</v>
      </c>
      <c r="Q167" s="22">
        <v>15999890</v>
      </c>
      <c r="R167" s="22">
        <v>110</v>
      </c>
      <c r="S167" s="16">
        <v>43061</v>
      </c>
      <c r="T167" s="16"/>
      <c r="U167" s="21">
        <v>43084</v>
      </c>
      <c r="V167" s="20"/>
      <c r="W167" s="19"/>
      <c r="X167" s="18" t="s">
        <v>7</v>
      </c>
      <c r="Y167" s="17">
        <v>43202</v>
      </c>
      <c r="Z167" s="16"/>
      <c r="AA167" s="15"/>
      <c r="AB167" s="15" t="s">
        <v>5</v>
      </c>
      <c r="AC167" s="15"/>
      <c r="AD167" s="15"/>
      <c r="AE167" s="15"/>
      <c r="AF167" s="15" t="s">
        <v>4</v>
      </c>
      <c r="AG167" s="15"/>
      <c r="AH167" s="67" t="s">
        <v>108</v>
      </c>
      <c r="AI167" s="14" t="s">
        <v>178</v>
      </c>
      <c r="AJ167" s="13" t="s">
        <v>152</v>
      </c>
      <c r="AK167" s="12">
        <v>75</v>
      </c>
      <c r="AL167" s="11">
        <v>4000000</v>
      </c>
      <c r="AM167" s="10" t="s">
        <v>177</v>
      </c>
      <c r="AN167" s="34"/>
      <c r="AO167" s="8"/>
    </row>
    <row r="168" spans="1:41" s="36" customFormat="1" ht="67.5" x14ac:dyDescent="0.2">
      <c r="A168" s="49" t="s">
        <v>176</v>
      </c>
      <c r="B168" s="35">
        <v>2017</v>
      </c>
      <c r="C168" s="27"/>
      <c r="D168" s="27"/>
      <c r="E168" s="48"/>
      <c r="F168" s="47" t="s">
        <v>12</v>
      </c>
      <c r="G168" s="46" t="s">
        <v>175</v>
      </c>
      <c r="H168" s="30"/>
      <c r="I168" s="45" t="s">
        <v>174</v>
      </c>
      <c r="J168" s="28"/>
      <c r="K168" s="27"/>
      <c r="L168" s="26"/>
      <c r="M168" s="24"/>
      <c r="N168" s="25"/>
      <c r="O168" s="24">
        <v>1025000000</v>
      </c>
      <c r="P168" s="23"/>
      <c r="Q168" s="22"/>
      <c r="R168" s="22">
        <v>6073</v>
      </c>
      <c r="S168" s="16"/>
      <c r="T168" s="16"/>
      <c r="U168" s="21">
        <v>43095</v>
      </c>
      <c r="V168" s="20"/>
      <c r="W168" s="19"/>
      <c r="X168" s="18" t="s">
        <v>7</v>
      </c>
      <c r="Y168" s="17">
        <v>43250</v>
      </c>
      <c r="Z168" s="16"/>
      <c r="AA168" s="16"/>
      <c r="AB168" s="16"/>
      <c r="AC168" s="16"/>
      <c r="AD168" s="16"/>
      <c r="AE168" s="16"/>
      <c r="AF168" s="16"/>
      <c r="AG168" s="16"/>
      <c r="AH168" s="68"/>
      <c r="AI168" s="27"/>
      <c r="AJ168" s="35"/>
      <c r="AK168" s="65"/>
      <c r="AL168" s="25"/>
      <c r="AM168" s="39"/>
      <c r="AN168" s="38"/>
      <c r="AO168" s="37"/>
    </row>
    <row r="169" spans="1:41" s="7" customFormat="1" ht="56.25" x14ac:dyDescent="0.2">
      <c r="A169" s="32" t="s">
        <v>173</v>
      </c>
      <c r="B169" s="13">
        <v>2017</v>
      </c>
      <c r="C169" s="27" t="s">
        <v>103</v>
      </c>
      <c r="D169" s="27" t="s">
        <v>172</v>
      </c>
      <c r="E169" s="33" t="s">
        <v>13</v>
      </c>
      <c r="F169" s="32" t="s">
        <v>12</v>
      </c>
      <c r="G169" s="31" t="s">
        <v>171</v>
      </c>
      <c r="H169" s="30" t="s">
        <v>170</v>
      </c>
      <c r="I169" s="29" t="s">
        <v>169</v>
      </c>
      <c r="J169" s="35" t="s">
        <v>168</v>
      </c>
      <c r="K169" s="27" t="s">
        <v>167</v>
      </c>
      <c r="L169" s="26">
        <v>43089</v>
      </c>
      <c r="M169" s="24">
        <v>225000000</v>
      </c>
      <c r="N169" s="25"/>
      <c r="O169" s="24">
        <v>0</v>
      </c>
      <c r="P169" s="23">
        <v>0</v>
      </c>
      <c r="Q169" s="22">
        <v>127276023</v>
      </c>
      <c r="R169" s="22">
        <v>97723977</v>
      </c>
      <c r="S169" s="16">
        <v>43061</v>
      </c>
      <c r="T169" s="16"/>
      <c r="U169" s="21">
        <v>43095</v>
      </c>
      <c r="V169" s="20"/>
      <c r="W169" s="19"/>
      <c r="X169" s="18" t="s">
        <v>7</v>
      </c>
      <c r="Y169" s="17">
        <v>43250</v>
      </c>
      <c r="Z169" s="16"/>
      <c r="AA169" s="15"/>
      <c r="AB169" s="15" t="s">
        <v>94</v>
      </c>
      <c r="AC169" s="15"/>
      <c r="AD169" s="15"/>
      <c r="AE169" s="15"/>
      <c r="AF169" s="15" t="s">
        <v>4</v>
      </c>
      <c r="AG169" s="15"/>
      <c r="AH169" s="67" t="s">
        <v>166</v>
      </c>
      <c r="AI169" s="13" t="s">
        <v>165</v>
      </c>
      <c r="AJ169" s="13" t="s">
        <v>132</v>
      </c>
      <c r="AK169" s="12">
        <v>75</v>
      </c>
      <c r="AL169" s="11">
        <v>225000000</v>
      </c>
      <c r="AM169" s="10" t="s">
        <v>164</v>
      </c>
      <c r="AN169" s="34"/>
      <c r="AO169" s="8"/>
    </row>
    <row r="170" spans="1:41" s="7" customFormat="1" ht="45" x14ac:dyDescent="0.2">
      <c r="A170" s="32" t="s">
        <v>163</v>
      </c>
      <c r="B170" s="13">
        <v>2017</v>
      </c>
      <c r="C170" s="27" t="s">
        <v>15</v>
      </c>
      <c r="D170" s="27" t="s">
        <v>160</v>
      </c>
      <c r="E170" s="33" t="s">
        <v>159</v>
      </c>
      <c r="F170" s="32" t="s">
        <v>158</v>
      </c>
      <c r="G170" s="31" t="s">
        <v>157</v>
      </c>
      <c r="H170" s="30" t="s">
        <v>156</v>
      </c>
      <c r="I170" s="29" t="s">
        <v>155</v>
      </c>
      <c r="J170" s="35">
        <v>1441</v>
      </c>
      <c r="K170" s="27" t="s">
        <v>8</v>
      </c>
      <c r="L170" s="26">
        <v>43100</v>
      </c>
      <c r="M170" s="24">
        <v>56000000</v>
      </c>
      <c r="N170" s="25"/>
      <c r="O170" s="24"/>
      <c r="P170" s="23">
        <v>56000000</v>
      </c>
      <c r="Q170" s="22">
        <f>+(M170+O170)-P170</f>
        <v>0</v>
      </c>
      <c r="R170" s="22"/>
      <c r="S170" s="16">
        <v>43062</v>
      </c>
      <c r="T170" s="16">
        <v>43062</v>
      </c>
      <c r="U170" s="43">
        <v>43098</v>
      </c>
      <c r="V170" s="19"/>
      <c r="W170" s="19" t="s">
        <v>162</v>
      </c>
      <c r="X170" s="18" t="s">
        <v>7</v>
      </c>
      <c r="Y170" s="17">
        <v>43432</v>
      </c>
      <c r="Z170" s="16" t="s">
        <v>6</v>
      </c>
      <c r="AA170" s="15"/>
      <c r="AB170" s="15" t="s">
        <v>5</v>
      </c>
      <c r="AC170" s="15" t="s">
        <v>154</v>
      </c>
      <c r="AD170" s="15"/>
      <c r="AE170" s="59">
        <v>11388383</v>
      </c>
      <c r="AF170" s="15" t="s">
        <v>4</v>
      </c>
      <c r="AG170" s="57">
        <v>43062</v>
      </c>
      <c r="AH170" s="14" t="s">
        <v>108</v>
      </c>
      <c r="AI170" s="13" t="s">
        <v>153</v>
      </c>
      <c r="AJ170" s="13" t="s">
        <v>152</v>
      </c>
      <c r="AK170" s="62">
        <v>75</v>
      </c>
      <c r="AL170" s="61">
        <v>42000000</v>
      </c>
      <c r="AM170" s="10" t="s">
        <v>151</v>
      </c>
      <c r="AN170" s="34"/>
      <c r="AO170" s="8" t="s">
        <v>150</v>
      </c>
    </row>
    <row r="171" spans="1:41" s="50" customFormat="1" ht="45" x14ac:dyDescent="0.25">
      <c r="A171" s="49" t="s">
        <v>161</v>
      </c>
      <c r="B171" s="35">
        <v>2017</v>
      </c>
      <c r="C171" s="27" t="s">
        <v>15</v>
      </c>
      <c r="D171" s="27" t="s">
        <v>160</v>
      </c>
      <c r="E171" s="48" t="s">
        <v>159</v>
      </c>
      <c r="F171" s="47" t="s">
        <v>158</v>
      </c>
      <c r="G171" s="46" t="s">
        <v>157</v>
      </c>
      <c r="H171" s="30" t="s">
        <v>156</v>
      </c>
      <c r="I171" s="45" t="s">
        <v>155</v>
      </c>
      <c r="J171" s="28" t="s">
        <v>8</v>
      </c>
      <c r="K171" s="27" t="s">
        <v>8</v>
      </c>
      <c r="L171" s="26">
        <v>43100</v>
      </c>
      <c r="M171" s="24"/>
      <c r="N171" s="25"/>
      <c r="O171" s="24">
        <v>43986223</v>
      </c>
      <c r="P171" s="23">
        <v>43986223</v>
      </c>
      <c r="Q171" s="22">
        <f>+O171-P171</f>
        <v>0</v>
      </c>
      <c r="R171" s="22"/>
      <c r="S171" s="16">
        <v>43062</v>
      </c>
      <c r="T171" s="16"/>
      <c r="U171" s="43"/>
      <c r="V171" s="19"/>
      <c r="W171" s="19"/>
      <c r="X171" s="31" t="s">
        <v>7</v>
      </c>
      <c r="Y171" s="17">
        <v>43432</v>
      </c>
      <c r="Z171" s="16" t="s">
        <v>6</v>
      </c>
      <c r="AA171" s="16"/>
      <c r="AB171" s="16" t="s">
        <v>5</v>
      </c>
      <c r="AC171" s="16" t="s">
        <v>154</v>
      </c>
      <c r="AD171" s="16"/>
      <c r="AE171" s="66">
        <v>11388383</v>
      </c>
      <c r="AF171" s="16" t="s">
        <v>4</v>
      </c>
      <c r="AG171" s="19"/>
      <c r="AH171" s="27" t="s">
        <v>108</v>
      </c>
      <c r="AI171" s="35" t="s">
        <v>153</v>
      </c>
      <c r="AJ171" s="35" t="s">
        <v>152</v>
      </c>
      <c r="AK171" s="41">
        <v>75</v>
      </c>
      <c r="AL171" s="40">
        <v>42000000</v>
      </c>
      <c r="AM171" s="39" t="s">
        <v>151</v>
      </c>
      <c r="AN171" s="51"/>
      <c r="AO171" s="37" t="s">
        <v>150</v>
      </c>
    </row>
    <row r="172" spans="1:41" s="54" customFormat="1" ht="56.25" x14ac:dyDescent="0.25">
      <c r="A172" s="32" t="s">
        <v>149</v>
      </c>
      <c r="B172" s="13">
        <v>2017</v>
      </c>
      <c r="C172" s="27" t="s">
        <v>148</v>
      </c>
      <c r="D172" s="27" t="s">
        <v>147</v>
      </c>
      <c r="E172" s="33" t="s">
        <v>42</v>
      </c>
      <c r="F172" s="32" t="s">
        <v>146</v>
      </c>
      <c r="G172" s="31" t="s">
        <v>145</v>
      </c>
      <c r="H172" s="30" t="s">
        <v>144</v>
      </c>
      <c r="I172" s="29" t="s">
        <v>143</v>
      </c>
      <c r="J172" s="28" t="s">
        <v>8</v>
      </c>
      <c r="K172" s="27" t="s">
        <v>8</v>
      </c>
      <c r="L172" s="26">
        <v>43100</v>
      </c>
      <c r="M172" s="24">
        <v>120907848</v>
      </c>
      <c r="N172" s="25"/>
      <c r="O172" s="24">
        <v>0</v>
      </c>
      <c r="P172" s="23">
        <v>0</v>
      </c>
      <c r="Q172" s="22">
        <f>M172-P172</f>
        <v>120907848</v>
      </c>
      <c r="R172" s="22"/>
      <c r="S172" s="16">
        <v>43063</v>
      </c>
      <c r="T172" s="16"/>
      <c r="U172" s="43">
        <v>43095</v>
      </c>
      <c r="V172" s="19"/>
      <c r="W172" s="19">
        <v>43444</v>
      </c>
      <c r="X172" s="18" t="s">
        <v>7</v>
      </c>
      <c r="Y172" s="17">
        <f>W172+120</f>
        <v>43564</v>
      </c>
      <c r="Z172" s="16" t="s">
        <v>142</v>
      </c>
      <c r="AA172" s="15"/>
      <c r="AB172" s="15" t="s">
        <v>141</v>
      </c>
      <c r="AC172" s="15" t="s">
        <v>140</v>
      </c>
      <c r="AD172" s="15"/>
      <c r="AE172" s="15"/>
      <c r="AF172" s="15" t="s">
        <v>4</v>
      </c>
      <c r="AG172" s="57"/>
      <c r="AH172" s="14" t="s">
        <v>37</v>
      </c>
      <c r="AI172" s="13" t="s">
        <v>139</v>
      </c>
      <c r="AJ172" s="13" t="s">
        <v>132</v>
      </c>
      <c r="AK172" s="62">
        <v>75</v>
      </c>
      <c r="AL172" s="61">
        <v>151135810</v>
      </c>
      <c r="AM172" s="10" t="s">
        <v>138</v>
      </c>
      <c r="AN172" s="55" t="s">
        <v>137</v>
      </c>
      <c r="AO172" s="8" t="s">
        <v>136</v>
      </c>
    </row>
    <row r="173" spans="1:41" s="7" customFormat="1" ht="22.5" x14ac:dyDescent="0.2">
      <c r="A173" s="32" t="s">
        <v>135</v>
      </c>
      <c r="B173" s="13">
        <v>2017</v>
      </c>
      <c r="C173" s="27" t="s">
        <v>15</v>
      </c>
      <c r="D173" s="27" t="s">
        <v>134</v>
      </c>
      <c r="E173" s="33" t="s">
        <v>42</v>
      </c>
      <c r="F173" s="32" t="s">
        <v>100</v>
      </c>
      <c r="G173" s="31" t="s">
        <v>129</v>
      </c>
      <c r="H173" s="30" t="s">
        <v>128</v>
      </c>
      <c r="I173" s="29" t="s">
        <v>127</v>
      </c>
      <c r="J173" s="28" t="s">
        <v>8</v>
      </c>
      <c r="K173" s="27" t="s">
        <v>8</v>
      </c>
      <c r="L173" s="26">
        <v>43100</v>
      </c>
      <c r="M173" s="24">
        <v>21935934</v>
      </c>
      <c r="N173" s="25"/>
      <c r="O173" s="24">
        <v>0</v>
      </c>
      <c r="P173" s="23">
        <v>0</v>
      </c>
      <c r="Q173" s="22">
        <f>M173-P173</f>
        <v>21935934</v>
      </c>
      <c r="R173" s="22"/>
      <c r="S173" s="16">
        <v>43066</v>
      </c>
      <c r="T173" s="16"/>
      <c r="U173" s="21">
        <v>43094</v>
      </c>
      <c r="V173" s="20"/>
      <c r="W173" s="19">
        <v>43182</v>
      </c>
      <c r="X173" s="18" t="s">
        <v>7</v>
      </c>
      <c r="Y173" s="17">
        <v>43251</v>
      </c>
      <c r="Z173" s="16" t="s">
        <v>6</v>
      </c>
      <c r="AA173" s="15"/>
      <c r="AB173" s="15" t="s">
        <v>5</v>
      </c>
      <c r="AC173" s="15"/>
      <c r="AD173" s="15"/>
      <c r="AE173" s="15"/>
      <c r="AF173" s="15" t="s">
        <v>4</v>
      </c>
      <c r="AG173" s="15"/>
      <c r="AH173" s="14" t="s">
        <v>69</v>
      </c>
      <c r="AI173" s="14" t="s">
        <v>133</v>
      </c>
      <c r="AJ173" s="13" t="s">
        <v>132</v>
      </c>
      <c r="AK173" s="12">
        <v>75</v>
      </c>
      <c r="AL173" s="11">
        <v>5483983.5</v>
      </c>
      <c r="AM173" s="10" t="s">
        <v>131</v>
      </c>
      <c r="AN173" s="34"/>
      <c r="AO173" s="8"/>
    </row>
    <row r="174" spans="1:41" s="36" customFormat="1" ht="22.5" x14ac:dyDescent="0.2">
      <c r="A174" s="49" t="s">
        <v>130</v>
      </c>
      <c r="B174" s="35">
        <v>2017</v>
      </c>
      <c r="C174" s="27"/>
      <c r="D174" s="27"/>
      <c r="E174" s="48"/>
      <c r="F174" s="47" t="s">
        <v>100</v>
      </c>
      <c r="G174" s="46" t="s">
        <v>129</v>
      </c>
      <c r="H174" s="30" t="s">
        <v>128</v>
      </c>
      <c r="I174" s="45" t="s">
        <v>127</v>
      </c>
      <c r="J174" s="28"/>
      <c r="K174" s="27"/>
      <c r="L174" s="26"/>
      <c r="M174" s="24"/>
      <c r="N174" s="25"/>
      <c r="O174" s="24">
        <v>10967967</v>
      </c>
      <c r="P174" s="23"/>
      <c r="Q174" s="22"/>
      <c r="R174" s="22"/>
      <c r="S174" s="16"/>
      <c r="T174" s="16"/>
      <c r="U174" s="21"/>
      <c r="V174" s="20"/>
      <c r="W174" s="19">
        <v>43182</v>
      </c>
      <c r="X174" s="18" t="s">
        <v>7</v>
      </c>
      <c r="Y174" s="17">
        <v>43251</v>
      </c>
      <c r="Z174" s="16" t="s">
        <v>6</v>
      </c>
      <c r="AA174" s="16"/>
      <c r="AB174" s="16"/>
      <c r="AC174" s="16"/>
      <c r="AD174" s="16"/>
      <c r="AE174" s="16"/>
      <c r="AF174" s="16"/>
      <c r="AG174" s="16"/>
      <c r="AH174" s="27"/>
      <c r="AI174" s="27"/>
      <c r="AJ174" s="35"/>
      <c r="AK174" s="65"/>
      <c r="AL174" s="25"/>
      <c r="AM174" s="39"/>
      <c r="AN174" s="38"/>
      <c r="AO174" s="37"/>
    </row>
    <row r="175" spans="1:41" s="7" customFormat="1" ht="33.75" x14ac:dyDescent="0.2">
      <c r="A175" s="32" t="s">
        <v>126</v>
      </c>
      <c r="B175" s="13">
        <v>2017</v>
      </c>
      <c r="C175" s="27" t="s">
        <v>15</v>
      </c>
      <c r="D175" s="27" t="s">
        <v>125</v>
      </c>
      <c r="E175" s="33" t="s">
        <v>24</v>
      </c>
      <c r="F175" s="32" t="s">
        <v>41</v>
      </c>
      <c r="G175" s="31" t="s">
        <v>124</v>
      </c>
      <c r="H175" s="30" t="s">
        <v>123</v>
      </c>
      <c r="I175" s="29" t="s">
        <v>122</v>
      </c>
      <c r="J175" s="28" t="s">
        <v>8</v>
      </c>
      <c r="K175" s="27" t="s">
        <v>8</v>
      </c>
      <c r="L175" s="26">
        <v>43100</v>
      </c>
      <c r="M175" s="24">
        <v>41200000</v>
      </c>
      <c r="N175" s="25"/>
      <c r="O175" s="24">
        <v>0</v>
      </c>
      <c r="P175" s="23">
        <v>0</v>
      </c>
      <c r="Q175" s="22">
        <f>M175-P175</f>
        <v>41200000</v>
      </c>
      <c r="R175" s="22"/>
      <c r="S175" s="16">
        <v>43068</v>
      </c>
      <c r="T175" s="16"/>
      <c r="U175" s="21">
        <v>43095</v>
      </c>
      <c r="V175" s="20"/>
      <c r="W175" s="19"/>
      <c r="X175" s="18" t="s">
        <v>7</v>
      </c>
      <c r="Y175" s="17">
        <v>43172</v>
      </c>
      <c r="Z175" s="16"/>
      <c r="AA175" s="15"/>
      <c r="AB175" s="15" t="s">
        <v>5</v>
      </c>
      <c r="AC175" s="15"/>
      <c r="AD175" s="15"/>
      <c r="AE175" s="15"/>
      <c r="AF175" s="15" t="s">
        <v>4</v>
      </c>
      <c r="AG175" s="15"/>
      <c r="AH175" s="14" t="s">
        <v>3</v>
      </c>
      <c r="AI175" s="14" t="s">
        <v>121</v>
      </c>
      <c r="AJ175" s="13" t="s">
        <v>120</v>
      </c>
      <c r="AK175" s="12">
        <v>75</v>
      </c>
      <c r="AL175" s="11">
        <v>37080000</v>
      </c>
      <c r="AM175" s="10" t="s">
        <v>119</v>
      </c>
      <c r="AN175" s="34"/>
      <c r="AO175" s="8"/>
    </row>
    <row r="176" spans="1:41" s="7" customFormat="1" ht="11.25" x14ac:dyDescent="0.2">
      <c r="A176" s="32" t="s">
        <v>118</v>
      </c>
      <c r="B176" s="13">
        <v>2017</v>
      </c>
      <c r="C176" s="27"/>
      <c r="D176" s="27"/>
      <c r="E176" s="33"/>
      <c r="F176" s="32" t="s">
        <v>117</v>
      </c>
      <c r="G176" s="31" t="s">
        <v>116</v>
      </c>
      <c r="H176" s="30"/>
      <c r="I176" s="29"/>
      <c r="J176" s="28"/>
      <c r="K176" s="27"/>
      <c r="L176" s="26"/>
      <c r="M176" s="24"/>
      <c r="N176" s="25"/>
      <c r="O176" s="24"/>
      <c r="P176" s="23"/>
      <c r="Q176" s="22"/>
      <c r="R176" s="22"/>
      <c r="S176" s="16"/>
      <c r="T176" s="16"/>
      <c r="U176" s="21"/>
      <c r="V176" s="20"/>
      <c r="W176" s="19"/>
      <c r="X176" s="18" t="s">
        <v>7</v>
      </c>
      <c r="Y176" s="17">
        <v>43304</v>
      </c>
      <c r="Z176" s="16" t="s">
        <v>6</v>
      </c>
      <c r="AA176" s="15"/>
      <c r="AB176" s="15"/>
      <c r="AC176" s="15"/>
      <c r="AD176" s="15"/>
      <c r="AE176" s="15"/>
      <c r="AF176" s="15"/>
      <c r="AG176" s="15"/>
      <c r="AH176" s="14"/>
      <c r="AI176" s="14"/>
      <c r="AJ176" s="13"/>
      <c r="AK176" s="12"/>
      <c r="AL176" s="11"/>
      <c r="AM176" s="10"/>
      <c r="AN176" s="34"/>
      <c r="AO176" s="8"/>
    </row>
    <row r="177" spans="1:41" s="7" customFormat="1" ht="67.5" x14ac:dyDescent="0.2">
      <c r="A177" s="32" t="s">
        <v>115</v>
      </c>
      <c r="B177" s="13">
        <v>2017</v>
      </c>
      <c r="C177" s="27" t="s">
        <v>32</v>
      </c>
      <c r="D177" s="30" t="s">
        <v>114</v>
      </c>
      <c r="E177" s="33" t="s">
        <v>30</v>
      </c>
      <c r="F177" s="32" t="s">
        <v>113</v>
      </c>
      <c r="G177" s="31" t="s">
        <v>112</v>
      </c>
      <c r="H177" s="30">
        <v>94425882</v>
      </c>
      <c r="I177" s="29" t="s">
        <v>111</v>
      </c>
      <c r="J177" s="64" t="s">
        <v>110</v>
      </c>
      <c r="K177" s="27" t="s">
        <v>109</v>
      </c>
      <c r="L177" s="26">
        <v>43154</v>
      </c>
      <c r="M177" s="24">
        <v>2500000</v>
      </c>
      <c r="N177" s="25"/>
      <c r="O177" s="24">
        <v>0</v>
      </c>
      <c r="P177" s="23"/>
      <c r="Q177" s="22">
        <f>M177-P177</f>
        <v>2500000</v>
      </c>
      <c r="R177" s="22"/>
      <c r="S177" s="16">
        <v>43075</v>
      </c>
      <c r="T177" s="16"/>
      <c r="U177" s="21">
        <v>43099</v>
      </c>
      <c r="V177" s="20"/>
      <c r="W177" s="19"/>
      <c r="X177" s="18" t="s">
        <v>7</v>
      </c>
      <c r="Y177" s="17">
        <v>43161</v>
      </c>
      <c r="Z177" s="16"/>
      <c r="AA177" s="15"/>
      <c r="AB177" s="15" t="s">
        <v>5</v>
      </c>
      <c r="AC177" s="15"/>
      <c r="AD177" s="15"/>
      <c r="AE177" s="15"/>
      <c r="AF177" s="15" t="s">
        <v>4</v>
      </c>
      <c r="AG177" s="15"/>
      <c r="AH177" s="14" t="s">
        <v>108</v>
      </c>
      <c r="AI177" s="14" t="s">
        <v>107</v>
      </c>
      <c r="AJ177" s="56" t="s">
        <v>106</v>
      </c>
      <c r="AK177" s="12">
        <v>75</v>
      </c>
      <c r="AL177" s="56">
        <v>1500000</v>
      </c>
      <c r="AM177" s="10" t="s">
        <v>105</v>
      </c>
      <c r="AN177" s="34"/>
      <c r="AO177" s="8"/>
    </row>
    <row r="178" spans="1:41" s="54" customFormat="1" ht="33.75" x14ac:dyDescent="0.2">
      <c r="A178" s="32" t="s">
        <v>104</v>
      </c>
      <c r="B178" s="13">
        <v>2017</v>
      </c>
      <c r="C178" s="27" t="s">
        <v>103</v>
      </c>
      <c r="D178" s="30" t="s">
        <v>102</v>
      </c>
      <c r="E178" s="33" t="s">
        <v>101</v>
      </c>
      <c r="F178" s="32" t="s">
        <v>100</v>
      </c>
      <c r="G178" s="31" t="s">
        <v>99</v>
      </c>
      <c r="H178" s="30" t="s">
        <v>98</v>
      </c>
      <c r="I178" s="29" t="s">
        <v>97</v>
      </c>
      <c r="J178" s="28" t="s">
        <v>8</v>
      </c>
      <c r="K178" s="27" t="s">
        <v>8</v>
      </c>
      <c r="L178" s="26">
        <v>43100</v>
      </c>
      <c r="M178" s="24">
        <v>529191504</v>
      </c>
      <c r="N178" s="25"/>
      <c r="O178" s="24">
        <v>0</v>
      </c>
      <c r="P178" s="23">
        <v>0</v>
      </c>
      <c r="Q178" s="63">
        <v>211676601.59999999</v>
      </c>
      <c r="R178" s="22"/>
      <c r="S178" s="16">
        <v>43075</v>
      </c>
      <c r="T178" s="16"/>
      <c r="U178" s="43">
        <v>43099</v>
      </c>
      <c r="V178" s="19"/>
      <c r="W178" s="19" t="s">
        <v>96</v>
      </c>
      <c r="X178" s="18" t="s">
        <v>7</v>
      </c>
      <c r="Y178" s="17">
        <v>43544</v>
      </c>
      <c r="Z178" s="15" t="s">
        <v>95</v>
      </c>
      <c r="AA178" s="15"/>
      <c r="AB178" s="15" t="s">
        <v>94</v>
      </c>
      <c r="AC178" s="15"/>
      <c r="AD178" s="15"/>
      <c r="AE178" s="15"/>
      <c r="AF178" s="15" t="s">
        <v>4</v>
      </c>
      <c r="AG178" s="57"/>
      <c r="AH178" s="14" t="s">
        <v>3</v>
      </c>
      <c r="AI178" s="13" t="s">
        <v>93</v>
      </c>
      <c r="AJ178" s="13" t="s">
        <v>81</v>
      </c>
      <c r="AK178" s="62">
        <v>75</v>
      </c>
      <c r="AL178" s="61">
        <v>740868105.60000002</v>
      </c>
      <c r="AM178" s="10" t="s">
        <v>92</v>
      </c>
      <c r="AN178" s="55"/>
      <c r="AO178" s="8"/>
    </row>
    <row r="179" spans="1:41" s="50" customFormat="1" ht="45" x14ac:dyDescent="0.25">
      <c r="A179" s="32" t="s">
        <v>91</v>
      </c>
      <c r="B179" s="35">
        <v>2017</v>
      </c>
      <c r="C179" s="14" t="s">
        <v>90</v>
      </c>
      <c r="D179" s="53" t="s">
        <v>89</v>
      </c>
      <c r="E179" s="33" t="s">
        <v>30</v>
      </c>
      <c r="F179" s="47" t="s">
        <v>88</v>
      </c>
      <c r="G179" s="31" t="s">
        <v>87</v>
      </c>
      <c r="H179" s="53" t="s">
        <v>86</v>
      </c>
      <c r="I179" s="45" t="s">
        <v>85</v>
      </c>
      <c r="J179" s="28" t="s">
        <v>84</v>
      </c>
      <c r="K179" s="27" t="s">
        <v>84</v>
      </c>
      <c r="L179" s="26" t="s">
        <v>84</v>
      </c>
      <c r="M179" s="60">
        <v>3408053</v>
      </c>
      <c r="N179" s="59">
        <v>227617</v>
      </c>
      <c r="O179" s="24"/>
      <c r="P179" s="23"/>
      <c r="Q179" s="58">
        <f>+M179+P175</f>
        <v>3408053</v>
      </c>
      <c r="R179" s="22"/>
      <c r="S179" s="16"/>
      <c r="T179" s="15">
        <v>43076</v>
      </c>
      <c r="U179" s="52">
        <v>43100</v>
      </c>
      <c r="V179" s="19"/>
      <c r="W179" s="15">
        <v>43190</v>
      </c>
      <c r="X179" s="18" t="s">
        <v>7</v>
      </c>
      <c r="Y179" s="17"/>
      <c r="Z179" s="16"/>
      <c r="AA179" s="16"/>
      <c r="AB179" s="15" t="s">
        <v>54</v>
      </c>
      <c r="AC179" s="42" t="s">
        <v>83</v>
      </c>
      <c r="AD179" s="16"/>
      <c r="AE179" s="13">
        <v>53114465</v>
      </c>
      <c r="AF179" s="15" t="s">
        <v>4</v>
      </c>
      <c r="AG179" s="19"/>
      <c r="AH179" s="14" t="s">
        <v>37</v>
      </c>
      <c r="AI179" s="14" t="s">
        <v>82</v>
      </c>
      <c r="AJ179" s="13" t="s">
        <v>81</v>
      </c>
      <c r="AK179" s="12">
        <v>75</v>
      </c>
      <c r="AL179" s="11" t="s">
        <v>80</v>
      </c>
      <c r="AM179" s="39"/>
      <c r="AN179" s="51"/>
      <c r="AO179" s="37"/>
    </row>
    <row r="180" spans="1:41" s="54" customFormat="1" ht="67.5" x14ac:dyDescent="0.25">
      <c r="A180" s="32" t="s">
        <v>79</v>
      </c>
      <c r="B180" s="13">
        <v>2017</v>
      </c>
      <c r="C180" s="14" t="s">
        <v>15</v>
      </c>
      <c r="D180" s="53" t="s">
        <v>78</v>
      </c>
      <c r="E180" s="33" t="s">
        <v>13</v>
      </c>
      <c r="F180" s="32" t="s">
        <v>23</v>
      </c>
      <c r="G180" s="31" t="s">
        <v>77</v>
      </c>
      <c r="H180" s="53" t="s">
        <v>76</v>
      </c>
      <c r="I180" s="29" t="s">
        <v>75</v>
      </c>
      <c r="J180" s="28" t="s">
        <v>74</v>
      </c>
      <c r="K180" s="27" t="s">
        <v>73</v>
      </c>
      <c r="L180" s="26"/>
      <c r="M180" s="60">
        <v>60000000</v>
      </c>
      <c r="N180" s="59"/>
      <c r="O180" s="24"/>
      <c r="P180" s="23"/>
      <c r="Q180" s="58"/>
      <c r="R180" s="22"/>
      <c r="S180" s="15">
        <v>43445</v>
      </c>
      <c r="T180" s="15">
        <v>43098</v>
      </c>
      <c r="U180" s="52"/>
      <c r="V180" s="19"/>
      <c r="W180" s="15">
        <v>43218</v>
      </c>
      <c r="X180" s="18" t="s">
        <v>7</v>
      </c>
      <c r="Y180" s="17">
        <v>43371</v>
      </c>
      <c r="Z180" s="15" t="s">
        <v>72</v>
      </c>
      <c r="AA180" s="15"/>
      <c r="AB180" s="15" t="s">
        <v>71</v>
      </c>
      <c r="AC180" s="42" t="s">
        <v>70</v>
      </c>
      <c r="AD180" s="15"/>
      <c r="AE180" s="13">
        <v>11388383</v>
      </c>
      <c r="AF180" s="15"/>
      <c r="AG180" s="57"/>
      <c r="AH180" s="14" t="s">
        <v>69</v>
      </c>
      <c r="AI180" s="14" t="s">
        <v>68</v>
      </c>
      <c r="AJ180" s="13" t="s">
        <v>67</v>
      </c>
      <c r="AK180" s="12">
        <v>75</v>
      </c>
      <c r="AL180" s="56">
        <v>45000000</v>
      </c>
      <c r="AM180" s="10"/>
      <c r="AN180" s="55"/>
      <c r="AO180" s="8"/>
    </row>
    <row r="181" spans="1:41" s="50" customFormat="1" ht="78.75" x14ac:dyDescent="0.25">
      <c r="A181" s="32" t="s">
        <v>66</v>
      </c>
      <c r="B181" s="35">
        <v>2017</v>
      </c>
      <c r="C181" s="14" t="s">
        <v>32</v>
      </c>
      <c r="D181" s="53" t="s">
        <v>60</v>
      </c>
      <c r="E181" s="33" t="s">
        <v>13</v>
      </c>
      <c r="F181" s="47" t="s">
        <v>12</v>
      </c>
      <c r="G181" s="31" t="s">
        <v>59</v>
      </c>
      <c r="H181" s="53" t="s">
        <v>65</v>
      </c>
      <c r="I181" s="45" t="s">
        <v>58</v>
      </c>
      <c r="J181" s="28" t="s">
        <v>57</v>
      </c>
      <c r="K181" s="27" t="s">
        <v>64</v>
      </c>
      <c r="L181" s="26"/>
      <c r="M181" s="24">
        <v>5828145931</v>
      </c>
      <c r="N181" s="25"/>
      <c r="O181" s="24"/>
      <c r="P181" s="23"/>
      <c r="Q181" s="22">
        <f>+M181+P181</f>
        <v>5828145931</v>
      </c>
      <c r="R181" s="22"/>
      <c r="S181" s="16"/>
      <c r="T181" s="15">
        <v>43084</v>
      </c>
      <c r="U181" s="52">
        <v>43312</v>
      </c>
      <c r="V181" s="19">
        <f>W181+120</f>
        <v>43432</v>
      </c>
      <c r="W181" s="19">
        <v>43312</v>
      </c>
      <c r="X181" s="18" t="s">
        <v>56</v>
      </c>
      <c r="Y181" s="17"/>
      <c r="Z181" s="16" t="s">
        <v>55</v>
      </c>
      <c r="AA181" s="16"/>
      <c r="AB181" s="15" t="s">
        <v>54</v>
      </c>
      <c r="AC181" s="42" t="s">
        <v>53</v>
      </c>
      <c r="AD181" s="16"/>
      <c r="AE181" s="35">
        <v>63475984</v>
      </c>
      <c r="AF181" s="15" t="s">
        <v>4</v>
      </c>
      <c r="AG181" s="19"/>
      <c r="AH181" s="14" t="s">
        <v>63</v>
      </c>
      <c r="AI181" s="35" t="s">
        <v>62</v>
      </c>
      <c r="AJ181" s="35" t="s">
        <v>35</v>
      </c>
      <c r="AK181" s="12">
        <v>75</v>
      </c>
      <c r="AL181" s="11">
        <v>4953924042</v>
      </c>
      <c r="AM181" s="39"/>
      <c r="AN181" s="51"/>
      <c r="AO181" s="37"/>
    </row>
    <row r="182" spans="1:41" s="36" customFormat="1" ht="78.75" x14ac:dyDescent="0.2">
      <c r="A182" s="49" t="s">
        <v>61</v>
      </c>
      <c r="B182" s="35">
        <v>2017</v>
      </c>
      <c r="C182" s="27" t="s">
        <v>32</v>
      </c>
      <c r="D182" s="30" t="s">
        <v>60</v>
      </c>
      <c r="E182" s="48" t="s">
        <v>13</v>
      </c>
      <c r="F182" s="47" t="s">
        <v>12</v>
      </c>
      <c r="G182" s="46" t="s">
        <v>59</v>
      </c>
      <c r="H182" s="30"/>
      <c r="I182" s="45" t="s">
        <v>58</v>
      </c>
      <c r="J182" s="44" t="s">
        <v>57</v>
      </c>
      <c r="K182" s="27"/>
      <c r="L182" s="26"/>
      <c r="M182" s="24"/>
      <c r="N182" s="25"/>
      <c r="O182" s="24">
        <v>2467572966</v>
      </c>
      <c r="P182" s="23"/>
      <c r="Q182" s="22"/>
      <c r="R182" s="22"/>
      <c r="S182" s="16"/>
      <c r="T182" s="16"/>
      <c r="U182" s="43">
        <v>43157</v>
      </c>
      <c r="V182" s="19">
        <f>W182+120</f>
        <v>43432</v>
      </c>
      <c r="W182" s="19">
        <v>43312</v>
      </c>
      <c r="X182" s="18" t="s">
        <v>56</v>
      </c>
      <c r="Y182" s="17"/>
      <c r="Z182" s="16" t="s">
        <v>55</v>
      </c>
      <c r="AA182" s="16"/>
      <c r="AB182" s="15" t="s">
        <v>54</v>
      </c>
      <c r="AC182" s="42" t="s">
        <v>53</v>
      </c>
      <c r="AD182" s="16"/>
      <c r="AE182" s="35">
        <v>63475984</v>
      </c>
      <c r="AF182" s="16"/>
      <c r="AG182" s="19"/>
      <c r="AH182" s="27"/>
      <c r="AI182" s="35"/>
      <c r="AJ182" s="35"/>
      <c r="AK182" s="41"/>
      <c r="AL182" s="40"/>
      <c r="AM182" s="39"/>
      <c r="AN182" s="38"/>
      <c r="AO182" s="37"/>
    </row>
    <row r="183" spans="1:41" s="7" customFormat="1" ht="45" x14ac:dyDescent="0.2">
      <c r="A183" s="32" t="s">
        <v>52</v>
      </c>
      <c r="B183" s="13">
        <v>2017</v>
      </c>
      <c r="C183" s="27" t="s">
        <v>15</v>
      </c>
      <c r="D183" s="30" t="s">
        <v>51</v>
      </c>
      <c r="E183" s="33" t="s">
        <v>30</v>
      </c>
      <c r="F183" s="32" t="s">
        <v>23</v>
      </c>
      <c r="G183" s="31" t="s">
        <v>50</v>
      </c>
      <c r="H183" s="30" t="s">
        <v>49</v>
      </c>
      <c r="I183" s="29" t="s">
        <v>48</v>
      </c>
      <c r="J183" s="28" t="s">
        <v>8</v>
      </c>
      <c r="K183" s="27" t="s">
        <v>8</v>
      </c>
      <c r="L183" s="26">
        <v>43100</v>
      </c>
      <c r="M183" s="24">
        <v>29688120</v>
      </c>
      <c r="N183" s="25"/>
      <c r="O183" s="24">
        <v>0</v>
      </c>
      <c r="P183" s="23">
        <v>0</v>
      </c>
      <c r="Q183" s="22">
        <f>M183-P183</f>
        <v>29688120</v>
      </c>
      <c r="R183" s="22"/>
      <c r="S183" s="16">
        <v>43087</v>
      </c>
      <c r="T183" s="16"/>
      <c r="U183" s="21">
        <v>43091</v>
      </c>
      <c r="V183" s="20"/>
      <c r="W183" s="19"/>
      <c r="X183" s="18" t="s">
        <v>7</v>
      </c>
      <c r="Y183" s="17">
        <v>43207</v>
      </c>
      <c r="Z183" s="16"/>
      <c r="AA183" s="15"/>
      <c r="AB183" s="15" t="s">
        <v>5</v>
      </c>
      <c r="AC183" s="15"/>
      <c r="AD183" s="15"/>
      <c r="AE183" s="15"/>
      <c r="AF183" s="15" t="s">
        <v>4</v>
      </c>
      <c r="AG183" s="15"/>
      <c r="AH183" s="14" t="s">
        <v>3</v>
      </c>
      <c r="AI183" s="14" t="s">
        <v>47</v>
      </c>
      <c r="AJ183" s="13" t="s">
        <v>46</v>
      </c>
      <c r="AK183" s="12">
        <v>75</v>
      </c>
      <c r="AL183" s="11">
        <v>7422030</v>
      </c>
      <c r="AM183" s="10" t="s">
        <v>45</v>
      </c>
      <c r="AN183" s="34"/>
      <c r="AO183" s="8"/>
    </row>
    <row r="184" spans="1:41" s="7" customFormat="1" ht="45" x14ac:dyDescent="0.2">
      <c r="A184" s="32" t="s">
        <v>44</v>
      </c>
      <c r="B184" s="13">
        <v>2017</v>
      </c>
      <c r="C184" s="27" t="s">
        <v>15</v>
      </c>
      <c r="D184" s="30" t="s">
        <v>43</v>
      </c>
      <c r="E184" s="33" t="s">
        <v>42</v>
      </c>
      <c r="F184" s="32" t="s">
        <v>41</v>
      </c>
      <c r="G184" s="31" t="s">
        <v>40</v>
      </c>
      <c r="H184" s="30" t="s">
        <v>39</v>
      </c>
      <c r="I184" s="29" t="s">
        <v>38</v>
      </c>
      <c r="J184" s="28" t="s">
        <v>8</v>
      </c>
      <c r="K184" s="27" t="s">
        <v>8</v>
      </c>
      <c r="L184" s="26">
        <v>43100</v>
      </c>
      <c r="M184" s="24">
        <v>2023000</v>
      </c>
      <c r="N184" s="25"/>
      <c r="O184" s="24">
        <v>0</v>
      </c>
      <c r="P184" s="23">
        <v>0</v>
      </c>
      <c r="Q184" s="22">
        <f>M184-P184</f>
        <v>2023000</v>
      </c>
      <c r="R184" s="22"/>
      <c r="S184" s="16">
        <v>43087</v>
      </c>
      <c r="T184" s="16"/>
      <c r="U184" s="21">
        <v>43090</v>
      </c>
      <c r="V184" s="20"/>
      <c r="W184" s="19"/>
      <c r="X184" s="18" t="s">
        <v>7</v>
      </c>
      <c r="Y184" s="17">
        <v>43164</v>
      </c>
      <c r="Z184" s="16"/>
      <c r="AA184" s="15"/>
      <c r="AB184" s="15" t="s">
        <v>5</v>
      </c>
      <c r="AC184" s="15"/>
      <c r="AD184" s="15"/>
      <c r="AE184" s="15"/>
      <c r="AF184" s="15" t="s">
        <v>4</v>
      </c>
      <c r="AG184" s="15"/>
      <c r="AH184" s="14" t="s">
        <v>37</v>
      </c>
      <c r="AI184" s="14" t="s">
        <v>36</v>
      </c>
      <c r="AJ184" s="13" t="s">
        <v>35</v>
      </c>
      <c r="AK184" s="12">
        <v>75</v>
      </c>
      <c r="AL184" s="11">
        <v>505750</v>
      </c>
      <c r="AM184" s="10" t="s">
        <v>34</v>
      </c>
      <c r="AN184" s="34"/>
      <c r="AO184" s="8"/>
    </row>
    <row r="185" spans="1:41" s="7" customFormat="1" ht="67.5" x14ac:dyDescent="0.2">
      <c r="A185" s="32" t="s">
        <v>33</v>
      </c>
      <c r="B185" s="13">
        <v>2017</v>
      </c>
      <c r="C185" s="27" t="s">
        <v>32</v>
      </c>
      <c r="D185" s="27" t="s">
        <v>31</v>
      </c>
      <c r="E185" s="33" t="s">
        <v>30</v>
      </c>
      <c r="F185" s="32" t="s">
        <v>23</v>
      </c>
      <c r="G185" s="31" t="s">
        <v>29</v>
      </c>
      <c r="H185" s="30" t="s">
        <v>28</v>
      </c>
      <c r="I185" s="29" t="s">
        <v>27</v>
      </c>
      <c r="J185" s="35" t="s">
        <v>8</v>
      </c>
      <c r="K185" s="27" t="s">
        <v>8</v>
      </c>
      <c r="L185" s="26"/>
      <c r="M185" s="24"/>
      <c r="N185" s="25"/>
      <c r="O185" s="24"/>
      <c r="P185" s="23"/>
      <c r="Q185" s="22"/>
      <c r="R185" s="22"/>
      <c r="S185" s="16"/>
      <c r="T185" s="16"/>
      <c r="U185" s="21"/>
      <c r="V185" s="20"/>
      <c r="W185" s="19"/>
      <c r="X185" s="18" t="s">
        <v>7</v>
      </c>
      <c r="Y185" s="17">
        <v>43210</v>
      </c>
      <c r="Z185" s="16" t="s">
        <v>6</v>
      </c>
      <c r="AA185" s="15"/>
      <c r="AB185" s="15"/>
      <c r="AC185" s="15"/>
      <c r="AD185" s="15"/>
      <c r="AE185" s="15"/>
      <c r="AF185" s="15"/>
      <c r="AG185" s="15"/>
      <c r="AH185" s="14"/>
      <c r="AI185" s="14"/>
      <c r="AJ185" s="13"/>
      <c r="AK185" s="12"/>
      <c r="AL185" s="11"/>
      <c r="AM185" s="10"/>
      <c r="AN185" s="34"/>
      <c r="AO185" s="8"/>
    </row>
    <row r="186" spans="1:41" s="7" customFormat="1" ht="22.5" x14ac:dyDescent="0.2">
      <c r="A186" s="32" t="s">
        <v>26</v>
      </c>
      <c r="B186" s="13">
        <v>2017</v>
      </c>
      <c r="C186" s="27" t="s">
        <v>15</v>
      </c>
      <c r="D186" s="30" t="s">
        <v>25</v>
      </c>
      <c r="E186" s="33" t="s">
        <v>24</v>
      </c>
      <c r="F186" s="32" t="s">
        <v>23</v>
      </c>
      <c r="G186" s="31" t="s">
        <v>22</v>
      </c>
      <c r="H186" s="30" t="s">
        <v>21</v>
      </c>
      <c r="I186" s="29" t="s">
        <v>20</v>
      </c>
      <c r="J186" s="28" t="s">
        <v>8</v>
      </c>
      <c r="K186" s="27" t="s">
        <v>8</v>
      </c>
      <c r="L186" s="26">
        <v>43100</v>
      </c>
      <c r="M186" s="24">
        <v>10925000</v>
      </c>
      <c r="N186" s="25"/>
      <c r="O186" s="24">
        <v>0</v>
      </c>
      <c r="P186" s="23">
        <v>0</v>
      </c>
      <c r="Q186" s="22">
        <f>M186-P186</f>
        <v>10925000</v>
      </c>
      <c r="R186" s="22"/>
      <c r="S186" s="16">
        <v>43089</v>
      </c>
      <c r="T186" s="16"/>
      <c r="U186" s="21">
        <v>43098</v>
      </c>
      <c r="V186" s="20"/>
      <c r="W186" s="19"/>
      <c r="X186" s="18" t="s">
        <v>7</v>
      </c>
      <c r="Y186" s="17">
        <v>43202</v>
      </c>
      <c r="Z186" s="16" t="s">
        <v>6</v>
      </c>
      <c r="AA186" s="15"/>
      <c r="AB186" s="15" t="s">
        <v>5</v>
      </c>
      <c r="AC186" s="15"/>
      <c r="AD186" s="15"/>
      <c r="AE186" s="15"/>
      <c r="AF186" s="15" t="s">
        <v>4</v>
      </c>
      <c r="AG186" s="15"/>
      <c r="AH186" s="14" t="s">
        <v>3</v>
      </c>
      <c r="AI186" s="14" t="s">
        <v>19</v>
      </c>
      <c r="AJ186" s="13" t="s">
        <v>1</v>
      </c>
      <c r="AK186" s="12">
        <v>75</v>
      </c>
      <c r="AL186" s="11">
        <v>8193750</v>
      </c>
      <c r="AM186" s="10" t="s">
        <v>18</v>
      </c>
      <c r="AN186" s="34"/>
      <c r="AO186" s="8"/>
    </row>
    <row r="187" spans="1:41" s="7" customFormat="1" ht="112.5" x14ac:dyDescent="0.2">
      <c r="A187" s="32" t="s">
        <v>17</v>
      </c>
      <c r="B187" s="33" t="s">
        <v>16</v>
      </c>
      <c r="C187" s="27" t="s">
        <v>15</v>
      </c>
      <c r="D187" s="30" t="s">
        <v>14</v>
      </c>
      <c r="E187" s="33" t="s">
        <v>13</v>
      </c>
      <c r="F187" s="32" t="s">
        <v>12</v>
      </c>
      <c r="G187" s="31" t="s">
        <v>11</v>
      </c>
      <c r="H187" s="30" t="s">
        <v>10</v>
      </c>
      <c r="I187" s="29" t="s">
        <v>9</v>
      </c>
      <c r="J187" s="28" t="s">
        <v>8</v>
      </c>
      <c r="K187" s="27" t="s">
        <v>8</v>
      </c>
      <c r="L187" s="26">
        <v>43100</v>
      </c>
      <c r="M187" s="24">
        <v>62620000</v>
      </c>
      <c r="N187" s="25"/>
      <c r="O187" s="24"/>
      <c r="P187" s="23"/>
      <c r="Q187" s="22">
        <v>619752</v>
      </c>
      <c r="R187" s="22">
        <v>248</v>
      </c>
      <c r="S187" s="16">
        <v>43096</v>
      </c>
      <c r="T187" s="16"/>
      <c r="U187" s="21">
        <v>43240</v>
      </c>
      <c r="V187" s="20"/>
      <c r="W187" s="19">
        <v>43240</v>
      </c>
      <c r="X187" s="18" t="s">
        <v>7</v>
      </c>
      <c r="Y187" s="17">
        <v>43356</v>
      </c>
      <c r="Z187" s="16" t="s">
        <v>6</v>
      </c>
      <c r="AA187" s="15"/>
      <c r="AB187" s="15" t="s">
        <v>5</v>
      </c>
      <c r="AC187" s="15"/>
      <c r="AD187" s="15"/>
      <c r="AE187" s="15"/>
      <c r="AF187" s="15" t="s">
        <v>4</v>
      </c>
      <c r="AG187" s="15"/>
      <c r="AH187" s="14" t="s">
        <v>3</v>
      </c>
      <c r="AI187" s="14" t="s">
        <v>2</v>
      </c>
      <c r="AJ187" s="13" t="s">
        <v>1</v>
      </c>
      <c r="AK187" s="12">
        <v>75</v>
      </c>
      <c r="AL187" s="11">
        <v>53227000</v>
      </c>
      <c r="AM187" s="10"/>
      <c r="AN187" s="9"/>
      <c r="AO187" s="8"/>
    </row>
    <row r="198" spans="26:26" x14ac:dyDescent="0.25">
      <c r="Z198" s="1" t="s">
        <v>0</v>
      </c>
    </row>
  </sheetData>
  <autoFilter ref="A1:AO187" xr:uid="{00000000-0009-0000-0000-000005000000}"/>
  <mergeCells count="2">
    <mergeCell ref="AN113:AN114"/>
    <mergeCell ref="AN38:AN41"/>
  </mergeCells>
  <dataValidations count="3">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60:N60 M37:N58" xr:uid="{00000000-0002-0000-0500-000002000000}">
      <formula1>-9223372036854770000</formula1>
      <formula2>9223372036854770000</formula2>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C14" xr:uid="{00000000-0002-0000-0500-000001000000}">
      <formula1>0</formula1>
      <formula2>290</formula2>
    </dataValidation>
    <dataValidation type="textLength" allowBlank="1" showInputMessage="1" error="Escriba un texto  Maximo 390 Caracteres" promptTitle="Cualquier contenido Maximo 390 Caracteres" prompt=" Registre de manera breve el OBJETO del contrato. (MÁX 390 CARACTERES)." sqref="I14" xr:uid="{00000000-0002-0000-0500-000000000000}">
      <formula1>0</formula1>
      <formula2>390</formula2>
    </dataValidation>
  </dataValidations>
  <hyperlinks>
    <hyperlink ref="G147" r:id="rId1" xr:uid="{3E39ACB3-7CFE-4774-8F23-296A94934B43}"/>
  </hyperlinks>
  <printOptions horizontalCentered="1"/>
  <pageMargins left="0.23622047244094491" right="0.23622047244094491" top="0.74803149606299213" bottom="0.74803149606299213" header="0.31496062992125984" footer="0.31496062992125984"/>
  <pageSetup scale="59" fitToHeight="0" orientation="landscape" r:id="rId2"/>
  <headerFooter>
    <oddFooter>Página &amp;P</oddFooter>
  </headerFooter>
  <rowBreaks count="1" manualBreakCount="1">
    <brk id="176" max="395" man="1"/>
  </rowBreaks>
  <colBreaks count="1" manualBreakCount="1">
    <brk id="2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VIGENCIA 2017</vt:lpstr>
      <vt:lpstr>'VIGENCIA 2017'!Títulos_a_imprimir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Maria Palacios Anzola</dc:creator>
  <cp:lastModifiedBy>Adriana Maria Palacios Anzola</cp:lastModifiedBy>
  <dcterms:created xsi:type="dcterms:W3CDTF">2021-08-18T17:36:31Z</dcterms:created>
  <dcterms:modified xsi:type="dcterms:W3CDTF">2021-08-18T17:36:43Z</dcterms:modified>
</cp:coreProperties>
</file>