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Martha Garcia\Año 2021\Portal\Modulo Contratos\Reg. Centro\"/>
    </mc:Choice>
  </mc:AlternateContent>
  <bookViews>
    <workbookView xWindow="0" yWindow="0" windowWidth="21600" windowHeight="9435"/>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2" i="1" l="1"/>
  <c r="T87" i="1"/>
  <c r="T89" i="1" s="1"/>
  <c r="T91" i="1" s="1"/>
  <c r="D85" i="1"/>
  <c r="E83" i="1"/>
  <c r="E82" i="1"/>
  <c r="E81" i="1"/>
  <c r="E71" i="1"/>
  <c r="D61" i="1"/>
  <c r="R57" i="1"/>
  <c r="R56" i="1"/>
  <c r="R55" i="1"/>
  <c r="S54" i="1"/>
  <c r="E46" i="1"/>
  <c r="E59" i="1" s="1"/>
  <c r="E45" i="1"/>
  <c r="E47" i="1" s="1"/>
  <c r="E60" i="1" s="1"/>
  <c r="D43" i="1"/>
  <c r="D42" i="1"/>
  <c r="D41" i="1"/>
  <c r="D38" i="1"/>
  <c r="T37" i="1"/>
  <c r="D37" i="1"/>
  <c r="T36" i="1"/>
  <c r="D36" i="1"/>
  <c r="D34" i="1"/>
  <c r="D33" i="1"/>
  <c r="D32" i="1"/>
  <c r="D31" i="1"/>
  <c r="D30" i="1"/>
  <c r="T29" i="1"/>
  <c r="D29" i="1"/>
  <c r="T28" i="1"/>
  <c r="D27" i="1"/>
  <c r="D26" i="1"/>
  <c r="D25" i="1"/>
  <c r="W24" i="1"/>
  <c r="T24" i="1"/>
  <c r="Y24" i="1" s="1"/>
  <c r="D24" i="1"/>
  <c r="T23" i="1"/>
  <c r="D23" i="1"/>
  <c r="W22" i="1"/>
  <c r="Y22" i="1" s="1"/>
  <c r="T22" i="1"/>
  <c r="D22" i="1"/>
  <c r="T21" i="1"/>
  <c r="D21" i="1"/>
  <c r="D20" i="1"/>
  <c r="T19" i="1"/>
  <c r="D19" i="1"/>
  <c r="T18" i="1"/>
  <c r="D18" i="1"/>
  <c r="W17" i="1"/>
  <c r="D17" i="1"/>
  <c r="T16" i="1"/>
  <c r="D16" i="1"/>
  <c r="T15" i="1"/>
  <c r="D15" i="1"/>
  <c r="T14" i="1"/>
  <c r="D14" i="1"/>
  <c r="T13" i="1"/>
  <c r="D13" i="1"/>
  <c r="W12" i="1"/>
  <c r="D12" i="1"/>
  <c r="T11" i="1"/>
  <c r="D11" i="1"/>
  <c r="T10" i="1"/>
  <c r="D10" i="1"/>
  <c r="T9" i="1"/>
  <c r="D9" i="1"/>
  <c r="T8" i="1"/>
  <c r="T45" i="1" s="1"/>
  <c r="T46" i="1" s="1"/>
  <c r="D8" i="1"/>
  <c r="T7" i="1"/>
  <c r="G7" i="1"/>
  <c r="D7" i="1"/>
  <c r="T6" i="1"/>
  <c r="D6" i="1"/>
  <c r="U5" i="1"/>
  <c r="D5" i="1"/>
  <c r="T4" i="1"/>
  <c r="D4" i="1"/>
  <c r="E58" i="1" l="1"/>
  <c r="E61" i="1" s="1"/>
  <c r="E85" i="1"/>
  <c r="F84" i="1" s="1"/>
  <c r="F81" i="1" l="1"/>
  <c r="F83" i="1"/>
  <c r="F82" i="1"/>
  <c r="F85" i="1" l="1"/>
</calcChain>
</file>

<file path=xl/sharedStrings.xml><?xml version="1.0" encoding="utf-8"?>
<sst xmlns="http://schemas.openxmlformats.org/spreadsheetml/2006/main" count="382" uniqueCount="248">
  <si>
    <t>ITEM</t>
  </si>
  <si>
    <t>PROCESO</t>
  </si>
  <si>
    <t>MODALIDAD</t>
  </si>
  <si>
    <t>PRESUPUESTO</t>
  </si>
  <si>
    <t>OBJETO</t>
  </si>
  <si>
    <t>ESTADO</t>
  </si>
  <si>
    <t>OBSERVACION</t>
  </si>
  <si>
    <t>UNIDAD DE NEGOCIO</t>
  </si>
  <si>
    <t>F_APERTURA</t>
  </si>
  <si>
    <t>F_MANIFESTACION</t>
  </si>
  <si>
    <t>F_CIERRE</t>
  </si>
  <si>
    <t>F_TRASLADO</t>
  </si>
  <si>
    <t>F_ADJUDICACION</t>
  </si>
  <si>
    <t>No PROPONENTES</t>
  </si>
  <si>
    <t>CONTRATISTA</t>
  </si>
  <si>
    <t>VALOR ADJUDICADO</t>
  </si>
  <si>
    <t>ADICION</t>
  </si>
  <si>
    <t>VALOR EJECUTADO</t>
  </si>
  <si>
    <t>SALDO</t>
  </si>
  <si>
    <t>PLAZO EJECUCION</t>
  </si>
  <si>
    <t>PROYECCION DE ABAST</t>
  </si>
  <si>
    <t>PRORROGA</t>
  </si>
  <si>
    <t>SUPERVISOR</t>
  </si>
  <si>
    <t>RESPONSABLE</t>
  </si>
  <si>
    <t>OFICIO</t>
  </si>
  <si>
    <t>ADJUDICADO Y EN EJECUCION</t>
  </si>
  <si>
    <t>COMEDORES DE TROPA</t>
  </si>
  <si>
    <t>1-30/08/2015
2- 30/11/2015</t>
  </si>
  <si>
    <t>EN EJECUCION</t>
  </si>
  <si>
    <t>NATALIA CELY</t>
  </si>
  <si>
    <t>GLORIA PEREZ</t>
  </si>
  <si>
    <t>CAD</t>
  </si>
  <si>
    <t>AMPARO PEREZ</t>
  </si>
  <si>
    <t>COMBUSTIBLES</t>
  </si>
  <si>
    <t>FERNANDO FABRA</t>
  </si>
  <si>
    <t>SUMINISTRO DE VÍVERES FRESCOS, ABARROTES Y PRODUCTOS TERMINADOS (PRODUCTOS CÁRNICOS, PRODUCTOS AVÍCOLAS, PRODUCTOS DERIVADOS DEL CERDO, CARNES FRÍAS,  FRUVER,  PESCADO, TAMAL TOLIMENSE, PULPAS DE FRUTA, PRE-COCIDOS, PANADERÍA Y PASTELERÍA)  CON DESTINO AL COMEDOR DE TROPA UBICADO EN EL MUNICIPIO DE UBALA - CUNDINAMARCA ADMINISTRADO POR LA REGIONAL CENTRO DE LA  AGENCIA LOGÍSTICA DE LAS FUERZAS MILITARES</t>
  </si>
  <si>
    <t>CARNES LA SUIZA</t>
  </si>
  <si>
    <t>MACS COMERCIALIZADORA</t>
  </si>
  <si>
    <t>SUMINISTRO DE LECHONA TOLIMENSE CON DESTINO A LOS COMEDORES DE TROPA ADMINISTRADOS POR LA REGIONJAL CENTRO DE LA AGENCIA LOGISTICA D ELAS FUERZAS MILITARES</t>
  </si>
  <si>
    <t>TAMALES TOLIMENSES DOÑA ROSANA</t>
  </si>
  <si>
    <t>MODALIDAD S/N</t>
  </si>
  <si>
    <t>F_ BORRADOR</t>
  </si>
  <si>
    <t>NUMERO DE CONTRATO</t>
  </si>
  <si>
    <t>Selección Abreviada Menor cuantía (Ley 1150 de 2007) No. 008_021 de 2016</t>
  </si>
  <si>
    <t>SUMINISTRO DE TAMAL TOLIMENSE Y ENVUELTOS DE MAZORCA  CON DESTINO A LOS COMEDORES DE TROPA, CASINOS DE OFICIALES, CASINOS DE SUBOFICIALES, Y A TODAS LAS DEMAS UNIDADES MILITARES QUE TIENE A CARGO EL CAD´S DE LA REGIONAL CENTRO DE LA AGENCIA LOGISTICA DE LAS FUERZAS MILITARES</t>
  </si>
  <si>
    <t>26/06/201616:00</t>
  </si>
  <si>
    <t>01/07/201615:30</t>
  </si>
  <si>
    <t xml:space="preserve"> 008-022-2016</t>
  </si>
  <si>
    <t>INDUSTRIA DE ALIMENTOS EL BUEN GUSTO</t>
  </si>
  <si>
    <t>contratación Mínima Cuantía No. 008_001 de 2016</t>
  </si>
  <si>
    <t>31-03-1616:50</t>
  </si>
  <si>
    <t>008-001-2016</t>
  </si>
  <si>
    <t>TAMALES Y LECHONAS DOÑA ANA</t>
  </si>
  <si>
    <t>contratación Mínima Cuantía No. 008_003 de 2016</t>
  </si>
  <si>
    <t>SUMINISTRO DE TAMALES TOLIMENSE Y ENVUETO DE MAZORCA CON DESTINO A LOS COMEDORES DE TROPA ADMINISTRADOS POR LA REGIONJAL CENTRO DE LA AGENCIA LOGISTICA D ELAS FUERZAS MILITARES</t>
  </si>
  <si>
    <t>14-04-1611:00</t>
  </si>
  <si>
    <t>008-002-2016</t>
  </si>
  <si>
    <t>Contratacion Directa (Ley 1150 de 2007) No. 008_007 de 2016</t>
  </si>
  <si>
    <t>SUMINISTRO ESTANCIAS DE ALIMENTACIÓN PARA EL PERSONAL DE SOLDADOS ORGÁNICOS DEL BATALLÓN DE POLICÍA MILITAR NO. 13 DEL EJÉRCITO NACIONAL, QUE PRESTAN EL SERVICIO DE SEGURIDAD EN LA SOCIEDAD HOTELERA TEQUENDAMA S.A.</t>
  </si>
  <si>
    <t>008-003-2016</t>
  </si>
  <si>
    <t>SOCIEDAD HOTELERA TEQUENDAMA S.A.</t>
  </si>
  <si>
    <t>Contratacion Directa (Ley 1150 de 2007) No. 008_0012 de 2016</t>
  </si>
  <si>
    <t>SUMINISTRO ESTANCIAS DE ALIMENTACIÓN PARA EL PERSONAL DE SOLDADOS ORGÁNICOS DEL BATALLÓN DE POLICÍA MILITAR NO. 15 DEL EJÉRCITO NACIONAL, QUE PRESTAN EL SERVICIO DE SEGURIDAD EN EL CÍRCULO DE SUBOFICIALES DE LAS FUERZAS MILITARES.</t>
  </si>
  <si>
    <t>008-004-2016</t>
  </si>
  <si>
    <t>CIRCULO DE SUBOFICIALES</t>
  </si>
  <si>
    <t>contratación Mínima Cuantía No. 008_009 de 2016</t>
  </si>
  <si>
    <t xml:space="preserve">SUMINISTRO DE TAMAL TOLIMENSE Y ENVUELTO DE MAZORCA CON DESTINO A LOS COMEDORES  DE TROPA. ADMINISTRADOS POR LA AGGENCIA LOGISTICA DE LAS FUERZAS MILITARES REGIONAL CENTRO.       </t>
  </si>
  <si>
    <t>23-05-1608:30</t>
  </si>
  <si>
    <t>008-005-2016</t>
  </si>
  <si>
    <t>contratación Mínima Cuantía No. 008_011 de 2016</t>
  </si>
  <si>
    <t xml:space="preserve">SUMINISTRO DE PRODUCTOS PANADERIA Y PASTELERIA  CON DESTINO A LOS COMEDORES DE TROPA, ADMINISTRADOS POR LA REGIONAL CENTRO DE LA AGENCIA LOGÍSTICA DE LAS FUERZAS MILITARES. </t>
  </si>
  <si>
    <t>18-05-1610:00</t>
  </si>
  <si>
    <t>008-006-2016</t>
  </si>
  <si>
    <t>ROMANELLO</t>
  </si>
  <si>
    <t>contratación Mínima Cuantía No. 008_010 de 2016</t>
  </si>
  <si>
    <t>SUMINISTRO DE VÍVERES FRESCOS (FRUTAS Y VERDURAS), CÁRNICOS (RES, CERDO, POLLO) PRODUCTOS LÁCTEOS Y HUEVOS, PRODUCTOS DE PANADERÍA, ALIMENTOS PREPARADOS Y CONSERVADOS (TAMAL, AREPAS, SÁNDWICH, PULPA DE FRUTA), CARNES FRÍAS (SALCHICHA, JAMÓN, MORTADELA, CARNE HAMBURGUESA, CHORIZO, MORCILLA, SALCHICHÓN), ABARROTES (ENLATADOS ATÚN, JAMONETA Y SARDINA,) Y VÍVERES SECOS (GRANOS, CEREAL, ACEITES, CHOCOLATE, AZUCARES, EDULCORANTES, PRODUCTOS DE CONFITERÍA)  CON DESTINO A LOS COMEDORES  DE TROPA  N°. 05 BIPIN, BATALLÓN DE INFANTERÍA N°. 45 PROSPERO PINZÓN DE LA CIUDAD INIRIDA GUAINIA</t>
  </si>
  <si>
    <t>24-05-1610:00</t>
  </si>
  <si>
    <t>008-007-2016</t>
  </si>
  <si>
    <t>MERCACENTRO LA 16</t>
  </si>
  <si>
    <t>contratación Mínima Cuantía No. 008_002 de 2016</t>
  </si>
  <si>
    <t>19-05-1614:00</t>
  </si>
  <si>
    <t>008-008-2016</t>
  </si>
  <si>
    <t>DISFRUVER</t>
  </si>
  <si>
    <t>EJECUTADO</t>
  </si>
  <si>
    <t>CARLOS BLANCO MESA</t>
  </si>
  <si>
    <t>contratación Mínima Cuantía No. 008_013 de 2016</t>
  </si>
  <si>
    <t>SUMINISTRO DE TAMAL TOLIMENSE Y ENVUELTOS DE MAZORCA CON DESTINO A LOS COMEDORES DE TROPA, CASINOS DE OFICIALES, CASINOS DE SUB OFICIALES, Y A TODAS LAS DEMÁS UNIDADES MILITARES QUE TIENE A CARGO LA REGIONAL CENTRO DE LA AGENCIA LOGÍSTICA DE LAS FUERZAS MILITARES</t>
  </si>
  <si>
    <t>25-05-1609:00</t>
  </si>
  <si>
    <t>008-009-2016</t>
  </si>
  <si>
    <t>Selección Abreviada Menor cuantía (Ley 1150 de 2007) No. 008_006 de 2016</t>
  </si>
  <si>
    <t>SUMINISTRO DE TAMAL TOLIMENSE Y ENVUELTO DE MAZORCA  CON DESTINO A LOS COMEDORES DE TROPA, ADMINISTRADOS POR LA REGIONAL CENTRO DE LA AGENCIA LOGÍSTICA DE LAS FUERZAS MILITARES</t>
  </si>
  <si>
    <t>25-05-16911:00</t>
  </si>
  <si>
    <t>26-05-1609:00</t>
  </si>
  <si>
    <t>008-010-2016</t>
  </si>
  <si>
    <t>contratación Mínima Cuantía No. 008_016 de 2016</t>
  </si>
  <si>
    <t xml:space="preserve">SUMINISTRO DE PRODUCTOS PANADERIA Y PASTELERIA  CON DESTINO A LOS COMEDORES DE TROPA, ADMINISTRADOS POR LA REGIONAL CENTRO DE LA AGENCIA LOGÍSTICA DE LAS FUERZAS MILITARES.       </t>
  </si>
  <si>
    <t>03-06-1616:30</t>
  </si>
  <si>
    <t>008-011-2016</t>
  </si>
  <si>
    <t>contratación Mínima Cuantía No. 008_015 de 2016</t>
  </si>
  <si>
    <t xml:space="preserve">SUMINISTRO DE VÍVERES FRESCOS (FRUTAS Y VERDURAS, HUEVO Y PAPA)  CON DESTINO A LOS COMEDORES DE TROPA, ADMINISTRADOS POR LA REGIONAL CENTRO DE LA AGENCIA LOGÍSTICA DE LAS FUERZAS MILITARES.       </t>
  </si>
  <si>
    <t>07-06-1613:00</t>
  </si>
  <si>
    <t>008-012-2016</t>
  </si>
  <si>
    <t>EDILBERTO DAZA GUERRERO</t>
  </si>
  <si>
    <t>contratación Mínima Cuantía No. 008_017 de 2016</t>
  </si>
  <si>
    <r>
      <t xml:space="preserve">SUMINISTRO DE COMBUSTIBLES, GAS NATURAL VEHICULAR (GNV), GRASAS Y LUBRICANTES  CON DESTINO A LAS FUERZAS MILITARES, SECTOR DEFENSA Y ENTIDADES ADSCRITAS AL MINISTERIO DE DEFENSA,  EN TODO EL TERRITORIO NACIONAL O DONDE ESTAS LO REQUIERAN </t>
    </r>
    <r>
      <rPr>
        <b/>
        <sz val="11"/>
        <color indexed="10"/>
        <rFont val="Arial"/>
        <family val="2"/>
      </rPr>
      <t>ITEM I FUSAGASUGA</t>
    </r>
  </si>
  <si>
    <t>14-06-14:30</t>
  </si>
  <si>
    <t>008-013-2016</t>
  </si>
  <si>
    <t>CODELCE</t>
  </si>
  <si>
    <t>SONIA PEDRAZA</t>
  </si>
  <si>
    <t>Selección Abreviada Menor cuantía (Ley 1150 de 2007) No. 008_008 de 2016</t>
  </si>
  <si>
    <t>SUMINISTRO DE PRODUCTOS DE PANADERÍA Y PASTELERÍA CON DESTINO A LOS COMEDORES DE TROPA, ADMINISTRADOS POR LA REGIONAL CENTRO DE LA AGENCIA LOGÍSTICA DE LAS FUERZAS MILITARES.</t>
  </si>
  <si>
    <t>01-06-1610:00</t>
  </si>
  <si>
    <t>07-06-1609:00</t>
  </si>
  <si>
    <t>008-014-2016</t>
  </si>
  <si>
    <t>COMPAÑÍA ALIMENTICIA SAS</t>
  </si>
  <si>
    <t>008-015-2016</t>
  </si>
  <si>
    <t>Selección Abreviada Menor cuantía (Ley 1150 de 2007) No. 008_005 de 2016</t>
  </si>
  <si>
    <t>SUMINISTRO DE VÍVERES SECOS Y ABARROTES, PARA ATENDER LOS REQUERIMIENTOS DE LAS UNIDADES TÁCTICAS MILITARES, COMEDORES DE TROPA Y TODAS LAS DEMÁS UNIDADES QUE SON ABASTECIDAS POR MEDIO DEL CENTRO DE ALMACENAMIENTO Y DISTRIBUCIÓN DE LA CIUDAD DE LETICIA-AMAZONAS, ADMINISTRADO POR LA REGIONAL CENTRO DE LA AGENCIA LOGISTICA DE LAS FUERZAS MILITARES</t>
  </si>
  <si>
    <t>02-06-1615:00</t>
  </si>
  <si>
    <t>03-06-1616:00</t>
  </si>
  <si>
    <t>008-016-2016</t>
  </si>
  <si>
    <t>HIPRKOSTO</t>
  </si>
  <si>
    <t>contratación Mínima Cuantía No. 008_023 de 2016</t>
  </si>
  <si>
    <t>SUMINISTRO DE ALIMENTOS PREPARADOS Y CONSERVADOS (AREPAS Y SANDWICH) CON DESTINO A LOS COMEDORES DE TROPA, ADMINISTRADOS POR LA REGIONAL CENTRO DE LA AGENCIA LOGÍSTICA DE LAS FUERZAS MILITARES</t>
  </si>
  <si>
    <t>27-06-1615:00</t>
  </si>
  <si>
    <t>008-017-2016</t>
  </si>
  <si>
    <t>COMERCIALIZADORA COMERCOR.</t>
  </si>
  <si>
    <t>WEIMAR MES MARTINEZ</t>
  </si>
  <si>
    <t>contratación Mínima Cuantía No. 008_022 de 2016</t>
  </si>
  <si>
    <t>SUMINISTRO DE  CARNES FRÍAS Y EMBUTIDOS CON DESTINO A LOS COMEDORES DE TROPA, CASINOS DE OFICIALES, CASINOS DE SUBOFICIALES, Y A TODAS LAS DEMAS UNIDADES MILITARES QUE TIENE A CARGO EL CAD´S DE LA AGENCIA LOGISTICA DE LAS FUERZAS MILITARES DE LA REGIONAL CENTRO. 50112000 carnes procesadas y preparadas</t>
  </si>
  <si>
    <t>24-06-1611:00</t>
  </si>
  <si>
    <t>008-018-2016</t>
  </si>
  <si>
    <t>INDUSTRIA DE ALIMENTOS JACLER LTDA</t>
  </si>
  <si>
    <t>Selección Abreviada Menor cuantía (Ley 1150 de 2007) No. 008_020 de 2016</t>
  </si>
  <si>
    <t>SUMINISTRO DE PRODUCTOS CÁRNICOS (CERDO Y RES)  PARA LOS REQUERIMIENTOS PUNTUALES DE LAS UNIDADES TÁCTICAS MILITARES, CASINOS DE OFICIALES, CASINOS DE SUB OFICIALES, Y A TODAS LAS DEMÁS UNIDADES MILITARES QUE TIENE A CARGO LA REGIONAL CENTRO DE LA AGENCIA LOGÍSTICA DE LAS FUERZAS MILITARES</t>
  </si>
  <si>
    <t>29-06-1616:00</t>
  </si>
  <si>
    <t>01-07-1615:00</t>
  </si>
  <si>
    <t>008-019-2016</t>
  </si>
  <si>
    <t>CARNICAS JMC BOYACA</t>
  </si>
  <si>
    <t>Selección Abreviada Menor cuantía (Ley 1150 de 2007) No. 008_014 de 2016</t>
  </si>
  <si>
    <t>SUMINISTRO DE VIVERES FRESCOS FRUVER (FRUTAS Y VERDURAS), (HUEVOS Y SUSTITUTOS), (PAPA) CON DESTINO A LOS COMEDORES DE TROPA, ADMINISTRADOS POR LA REGIONAL CENTRO DE LA AGENCIA LOGÍSTICA DE LAS FUERZAS MILITARES</t>
  </si>
  <si>
    <t>20-06-1615:00</t>
  </si>
  <si>
    <t>22-06-1614:00</t>
  </si>
  <si>
    <t>008-020-2016</t>
  </si>
  <si>
    <t>Selección Abreviada Menor cuantía (Ley 1150 de 2007) No. 008_027 de 2016</t>
  </si>
  <si>
    <t>SUMINISTRO DE LECHONA TOLIMENSE CON DESTINO A LOS COMEDORES DE TROPA, ADMINISTRADOS POR LA REGIONAL CENTRO DE LA AGENCIA LOGÍSTICA DE LAS FUERZAS MILITARES</t>
  </si>
  <si>
    <t>07-07-1614:00</t>
  </si>
  <si>
    <t>11-07-1615:00</t>
  </si>
  <si>
    <t>008-023-2016</t>
  </si>
  <si>
    <t>contratación Mínima Cuantía No. 008_029 de 2016</t>
  </si>
  <si>
    <t>SUMINISTRO DE COMBUSTIBLES, GAS NATURAL VEHICULAR (GNV), GRASAS Y LUBRICANTES  CON DESTINO A LAS FUERZAS MILITARES, SECTOR DEFENSA Y ENTIDADES ADSCRITAS AL MINISTERIO DE DEFENSA,  EN TODO EL TERRITORIO NACIONAL O DONDE ESTAS LO REQUIERAN ITEM 1 DUITAMA</t>
  </si>
  <si>
    <t>008-024-2016</t>
  </si>
  <si>
    <t>ESTACIÓN DE SERVICIO LA ISLA S.A.S</t>
  </si>
  <si>
    <t>contratación Mínima Cuantía No. 008_030 de 2016</t>
  </si>
  <si>
    <r>
      <t xml:space="preserve">SUMINISTRO DE COMBUSTIBLES, GAS NATURAL VEHICULAR (GNV), GRASAS Y LUBRICANTES  CON DESTINO A LAS FUERZAS MILITARES, SECTOR DEFENSA Y ENTIDADES ADSCRITAS AL MINISTERIO DE DEFENSA,  EN TODO EL TERRITORIO NACIONAL O DONDE ESTAS LO REQUIERAN </t>
    </r>
    <r>
      <rPr>
        <b/>
        <sz val="11"/>
        <color indexed="10"/>
        <rFont val="Arial"/>
        <family val="2"/>
      </rPr>
      <t>ITEM 1 SOGAMOSO</t>
    </r>
  </si>
  <si>
    <t>01-07-1615:30</t>
  </si>
  <si>
    <t>008-025-2016</t>
  </si>
  <si>
    <t>EL GARCERO</t>
  </si>
  <si>
    <r>
      <t>SUMINISTRO DE COMBUSTIBLES, GAS NATURAL VEHICULAR (GNV), GRASAS Y LUBRICANTES  CON DESTINO A LAS FUERZAS MILITARES, SECTOR DEFENSA Y ENTIDADES ADSCRITAS AL MINISTERIO DE DEFENSA,  EN TODO EL TERRITORIO NACIONAL O DONDE ESTAS LO REQUIERAN</t>
    </r>
    <r>
      <rPr>
        <b/>
        <sz val="11"/>
        <color indexed="10"/>
        <rFont val="Arial"/>
        <family val="2"/>
      </rPr>
      <t xml:space="preserve"> ITEM 3 CHIOUINQUIRA</t>
    </r>
  </si>
  <si>
    <t>01-07-1614:30</t>
  </si>
  <si>
    <t>008-026-2016</t>
  </si>
  <si>
    <t>SAN ANTONIO</t>
  </si>
  <si>
    <t>contratación Mínima Cuantía No. 008_034 de 2016</t>
  </si>
  <si>
    <t>SUMINISTRO DE TAMAL CORRIENTE Y ESPECIAL CON DESTINO A LOS COMEDORES DE TROPA, ADMINISTRADOS POR LA REGIONAL CENTRO DE LA AGENCIA LOGISTICA DE LAS FUERZAS MILITARES EN LA CIUDAD DE LETICIA.</t>
  </si>
  <si>
    <t>06-07-1616:00</t>
  </si>
  <si>
    <t>008-027-2016</t>
  </si>
  <si>
    <t>contratación Mínima Cuantía No. 008_031 de 2016</t>
  </si>
  <si>
    <t>SUMINISTRO DE VÍVERES FRESCOS (FRUTAS Y VERDURAS), CÁRNICOS (RES, CERDO, POLLO) PRODUCTOS LÁCTEOS Y HUEVOS, PRODUCTOS DE PANADERÍA, ALIMENTOS PREPARADOS Y CONSERVADOS (TAMAL, AREPAS, SÁNDWICH, PULPA DE FRUTA), CARNES FRÍAS (SALCHICHA, JAMÓN, MORTADELA, CARNE HAMBURGUESA, CHORIZO, MORCILLA, SALCHICHÓN), CON DESTINO AL COMEDOR DE TROPA N°. 14 BATALLON ESPECIAL Y ENERGETICOS VIAL N° 13 UBALA. ADMINISTRADO POR LA AGGENCIA LOGISTICA DE LAS FUERZAS MILITARES REGIONAL CENTRO</t>
  </si>
  <si>
    <t>05-07-1614:00</t>
  </si>
  <si>
    <t>008-028-2016</t>
  </si>
  <si>
    <t>COMERCIALIZADORA GINFRE</t>
  </si>
  <si>
    <t>contratación Mínima Cuantía No. 008_033 de 2016</t>
  </si>
  <si>
    <t>SUMINISTRO DE PRODUCTOS CÁRNES FRÍAS Y EMBUTIDOS CON DESTINO A LOS COMEDORES DE TROPA, ADMINISTRADOS POR LA REGIONAL CENTRO DE LA AGENCIA LOGISTICA DE LAS FUERZAS MILITARES EN LA CIUDAD DE LETICIA</t>
  </si>
  <si>
    <t>06-07-1614:30</t>
  </si>
  <si>
    <t>008-029-2016</t>
  </si>
  <si>
    <t>INDUSTRIA DE ALIMENTOS JACLER</t>
  </si>
  <si>
    <t>contratación Mínima Cuantía No. 008_032 de 2016</t>
  </si>
  <si>
    <t>SUMINISTRO DE VÍVERES FRESCOS (FRUTAS Y VERDURAS), CÁRNICOS (RES, CERDO, POLLO) PRODUCTOS LÁCTEOS Y HUEVOS, PRODUCTOS DE PANADERÍA, ALIMENTOS PREPARADOS Y CONSERVADOS (TAMAL, AREPAS, SÁNDWICH, PULPA DE FRUTA), CARNES FRÍAS (SALCHICHA, JAMÓN, MORTADELA, CARNE HAMBURGUESA, CHORIZO, MORCILLA, SALCHICHÓN), ABARROTES (ENLATADOS ATÚN, JAMONETA Y SARDINA,) Y VÍVERES SECOS (GRANOS, CEREAL, ACEITES, CHOCOLATE, AZUCARES, EDULCORANTES, PRODUCTOS DE CONFITERÍA). CON DESTINO AL COMEDOR DE TROPA N° 05 BATALLÓN DE INFANTERÍA N°. 45 PROSPERO PINZÓN “BIPIN” DE LA CIUDAD INIRIDA GUAINIA ADMINISTRADO POR LA REGIONAL CENTRO DE LA AGENCIA LOGISTICA DE LAS FUERZAS MILITARES</t>
  </si>
  <si>
    <t>07-07-1616:00</t>
  </si>
  <si>
    <t>008-030-2016</t>
  </si>
  <si>
    <t>Selección Abreviada Menor cuantía (Ley 1150 de 2007) No. 008_026 de 2016</t>
  </si>
  <si>
    <t>SUMINISTRO DE PRODUCTOS PRECOCIDOS, PARA ATENDER LOS REQUERIMIENTOS DE LAS UNIDADES TÁCTICAS MILITARES Y TODAS LAS DEMÁS UNIDADES QUE SON ABASTECIDAS POR MEDIO DEL CENTRO DE ALMACENAMIENTO Y DISTRIBUCIÓN ADMINISTRADOS POR LA REGIONAL CENTRO DE LA AGENCIA LOGÍSTICA DE LAS FUERZAS MILITARES</t>
  </si>
  <si>
    <t>11-07-1614:00</t>
  </si>
  <si>
    <t>008-031-2016</t>
  </si>
  <si>
    <t>CALYPSO DEL CARIBE</t>
  </si>
  <si>
    <t>contratación Mínima Cuantía No. 008_028 de 2016</t>
  </si>
  <si>
    <t>SUMINISTRO DE COMBUSTIBLES, GAS NATURAL VEHICULAR (GNV), GRASAS Y LUBRICANTES  CON DESTINO A LAS FUERZAS MILITARES, SECTOR DEFENSA Y ENTIDADES ADSCRITAS AL MINISTERIO DE DEFENSA,  EN TODO EL TERRITORIO NACIONAL O DONDE ESTAS LO REQUIERAN</t>
  </si>
  <si>
    <t>008-032-2016</t>
  </si>
  <si>
    <t>RODOLFO NAVARRO / DISTRIBUIDORA LOS COMUNEROS</t>
  </si>
  <si>
    <r>
      <t>SUMINISTRO DE PRODUCTOS CARNICOS (CARNE DE RES ROJA Y SUS DERIVADOS)  CON DESTINO A LOS COMEDORES DE TROPA, ADMINISTRADOS POR LA REGIONAL CENTRO DE  LA AGENCIA LOGISTICA DE LAS FUERZAS MILITARES</t>
    </r>
    <r>
      <rPr>
        <b/>
        <sz val="11"/>
        <color indexed="10"/>
        <rFont val="Arial"/>
        <family val="2"/>
      </rPr>
      <t xml:space="preserve"> ITEM II BOYACA Y LETICIA</t>
    </r>
  </si>
  <si>
    <t>11-07-1611:00</t>
  </si>
  <si>
    <t>008-033-2016</t>
  </si>
  <si>
    <t>Selección Abreviada Menor cuantía (Ley 1150 de 2007) No. 008_024 de 2016</t>
  </si>
  <si>
    <r>
      <t xml:space="preserve">SUMINISTRO DE PRODUCTOS CARNICOS (CARNE DE RES ROJA Y SUS DERIVADOS)  CON DESTINO A LOS COMEDORES DE TROPA, ADMINISTRADOS POR LA REGIONAL CENTRO DE LA AGENCIA LOGISTICA DE LAS FUERZAS MILITARES </t>
    </r>
    <r>
      <rPr>
        <b/>
        <sz val="11"/>
        <color indexed="10"/>
        <rFont val="Arial"/>
        <family val="2"/>
      </rPr>
      <t>ITEM I Y III BOGOT Y CUNDINAMARCA Y LETICIA</t>
    </r>
  </si>
  <si>
    <t>008-034-2016</t>
  </si>
  <si>
    <t>Selección Abreviada Menor cuantía (Ley 1150 de 2007) No. 008_025 de 2016</t>
  </si>
  <si>
    <t>SUMINISTRO DE PRODUCTOS CÁRNES FRÍAS Y EMBUTIDOS  CON DESTINO A LOS COMEDORES DE TROPA, ADMINISTRADOS POR LA REGIONAL CENTRO DE LA AGENCIA LOGISTICA DE LAS FUERZAS MILITARES</t>
  </si>
  <si>
    <t>07-07-1615:00</t>
  </si>
  <si>
    <t>008-035-2016</t>
  </si>
  <si>
    <t>SALSAMENTARIA MARTMORE</t>
  </si>
  <si>
    <t>Selección Abreviada Menor cuantía (Ley 1150 de 2007) No. 008_004 de 2016</t>
  </si>
  <si>
    <t>DECLARADO DESIERTO</t>
  </si>
  <si>
    <t>04/05/201615:00</t>
  </si>
  <si>
    <t>DESIERTO</t>
  </si>
  <si>
    <r>
      <t xml:space="preserve">SUMINISTRO DE TAMAL TOLIMENSE Y ENVUELTO DE MAZORCA  CON DESTINO A LOS COMEDORES DE TROPA, ADMINISTRADOS POR LA REGIONAL CENTRO DE LA AGENCIA LOGÍSTICA DE LAS FUERZAS MILITARES  </t>
    </r>
    <r>
      <rPr>
        <b/>
        <sz val="11"/>
        <color indexed="10"/>
        <rFont val="Arial"/>
        <family val="2"/>
      </rPr>
      <t>ITEM LETICIA</t>
    </r>
  </si>
  <si>
    <t>SE DECLARO DESIERTO EL ITEM LETICIA POR VALOR DE $80,000,000 NO PRESENTARON OFERTA</t>
  </si>
  <si>
    <r>
      <t xml:space="preserve">SUMINISTRO DE COMBUSTIBLES, GAS NATURAL VEHICULAR (GNV), GRASAS Y LUBRICANTES  CON DESTINO A LAS FUERZAS MILITARES, SECTOR DEFENSA Y ENTIDADES ADSCRITAS AL MINISTERIO DE DEFENSA,  EN TODO EL TERRITORIO NACIONAL O DONDE ESTAS LO REQUIERAN </t>
    </r>
    <r>
      <rPr>
        <b/>
        <sz val="11"/>
        <color indexed="10"/>
        <rFont val="Arial"/>
        <family val="2"/>
      </rPr>
      <t>ITEM II LETICIA</t>
    </r>
  </si>
  <si>
    <t>contratación Mínima Cuantía No. 008_018 de 2016</t>
  </si>
  <si>
    <t>14-06-1615:00</t>
  </si>
  <si>
    <t>contratación Mínima Cuantía No. 008_019 de 2016</t>
  </si>
  <si>
    <t>14-06-1615:30</t>
  </si>
  <si>
    <r>
      <t>SUMINISTRO DE COMBUSTIBLES, GAS NATURAL VEHICULAR (GNV), GRASAS Y LUBRICANTES  CON DESTINO A LAS FUERZAS MILITARES, SECTOR DEFENSA Y ENTIDADES ADSCRITAS AL MINISTERIO DE DEFENSA,  EN TODO EL TERRITORIO NACIONAL O DONDE ESTAS LO REQUIERAN</t>
    </r>
    <r>
      <rPr>
        <b/>
        <sz val="11"/>
        <color indexed="10"/>
        <rFont val="Arial"/>
        <family val="2"/>
      </rPr>
      <t xml:space="preserve"> ITEM 2 VILLA DE LEYVA</t>
    </r>
  </si>
  <si>
    <t>NO SE PRESENTARON OFERERTAS PARA ESTE ITEM POR TABNTO SE DECLARA DESIERTA</t>
  </si>
  <si>
    <r>
      <t>SUMINISTRO DE COMBUSTIBLES, GAS NATURAL VEHICULAR (GNV), GRASAS Y LUBRICANTES  CON DESTINO A LAS FUERZAS MILITARES, SECTOR DEFENSA Y ENTIDADES ADSCRITAS AL MINISTERIO DE DEFENSA,  EN TODO EL TERRITORIO NACIONAL O DONDE ESTAS LO REQUIERAN</t>
    </r>
    <r>
      <rPr>
        <b/>
        <sz val="11"/>
        <color indexed="10"/>
        <rFont val="Arial"/>
        <family val="2"/>
      </rPr>
      <t xml:space="preserve"> ITEM 2 TUNJA  </t>
    </r>
  </si>
  <si>
    <t>TOTAL APERTURADO</t>
  </si>
  <si>
    <t>DEC. DESIERTO</t>
  </si>
  <si>
    <t>TOTAL ADJUDICADO</t>
  </si>
  <si>
    <t>VALOR APERTURADO</t>
  </si>
  <si>
    <t>VALOR DECLARADO DESIERTO</t>
  </si>
  <si>
    <t>MENOR VR ADJUDICADO</t>
  </si>
  <si>
    <t>VALOR TOTAL</t>
  </si>
  <si>
    <t>CONCEPTO</t>
  </si>
  <si>
    <t>VALOR 2015</t>
  </si>
  <si>
    <t>VALOR 2016</t>
  </si>
  <si>
    <t>CANTIDAD 2015</t>
  </si>
  <si>
    <t>CANTIDAD 2016</t>
  </si>
  <si>
    <t>MINIMA CUANTIA</t>
  </si>
  <si>
    <t>SAMC</t>
  </si>
  <si>
    <t>CD</t>
  </si>
  <si>
    <t>LP</t>
  </si>
  <si>
    <t>CM</t>
  </si>
  <si>
    <t>TOTAL</t>
  </si>
  <si>
    <t>POR UNIDAD DE NEGOCIO</t>
  </si>
  <si>
    <t>PROCESOS APERTURADOS</t>
  </si>
  <si>
    <t>VALOR</t>
  </si>
  <si>
    <t>COMEDORES</t>
  </si>
  <si>
    <t xml:space="preserve">COMUBUSTIBLES </t>
  </si>
  <si>
    <t>CADS</t>
  </si>
  <si>
    <t>AJUSTE CGR 2015</t>
  </si>
  <si>
    <t>ADMINSTRATIVA</t>
  </si>
  <si>
    <t>RECLASIF. DEPREC ACUM SEIS AÑOS</t>
  </si>
  <si>
    <t>AJUSTE SALDOS CUENTAS INVENTARIOS</t>
  </si>
  <si>
    <t>FALTANTE COMEDOR 15</t>
  </si>
  <si>
    <t>UTIL NETA 2016</t>
  </si>
  <si>
    <t>UTIL NETA + CASTIGO</t>
  </si>
  <si>
    <t>PERDIDA 2016</t>
  </si>
  <si>
    <t>PROCESOS APERTURADOS 2015</t>
  </si>
  <si>
    <t>PROCESOS APERTURADOS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</si>
</sst>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00\ _€_-;\-* #,##0.00\ _€_-;_-* &quot;-&quot;??\ _€_-;_-@_-"/>
    <numFmt numFmtId="165" formatCode="_-* #,##0\ _€_-;\-* #,##0\ _€_-;_-* &quot;-&quot;??\ _€_-;_-@_-"/>
    <numFmt numFmtId="166" formatCode="000"/>
    <numFmt numFmtId="167" formatCode="0000"/>
    <numFmt numFmtId="168" formatCode="0.0%"/>
  </numFmts>
  <fonts count="21"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72"/>
      <color rgb="FFFF0000"/>
      <name val="Calibri"/>
      <family val="2"/>
      <scheme val="minor"/>
    </font>
    <font>
      <b/>
      <sz val="11"/>
      <name val="Calibri"/>
      <family val="2"/>
      <scheme val="minor"/>
    </font>
    <font>
      <b/>
      <sz val="11"/>
      <color rgb="FFFF0000"/>
      <name val="Calibri"/>
      <family val="2"/>
      <scheme val="minor"/>
    </font>
    <font>
      <b/>
      <sz val="11"/>
      <color rgb="FF00B0F0"/>
      <name val="Calibri"/>
      <family val="2"/>
      <scheme val="minor"/>
    </font>
    <font>
      <b/>
      <sz val="11"/>
      <color theme="0"/>
      <name val="Arial"/>
      <family val="2"/>
    </font>
    <font>
      <b/>
      <sz val="11"/>
      <color rgb="FFFF0000"/>
      <name val="Arial"/>
      <family val="2"/>
    </font>
    <font>
      <sz val="11"/>
      <color rgb="FF000000"/>
      <name val="Arial"/>
      <family val="2"/>
    </font>
    <font>
      <b/>
      <sz val="11"/>
      <color rgb="FF000000"/>
      <name val="Arial"/>
      <family val="2"/>
    </font>
    <font>
      <b/>
      <sz val="11"/>
      <name val="Arial"/>
      <family val="2"/>
    </font>
    <font>
      <b/>
      <sz val="11"/>
      <color theme="1"/>
      <name val="Arial"/>
      <family val="2"/>
    </font>
    <font>
      <sz val="11"/>
      <color rgb="FFFF0000"/>
      <name val="Arial"/>
      <family val="2"/>
    </font>
    <font>
      <sz val="11"/>
      <name val="Calibri"/>
      <family val="2"/>
      <scheme val="minor"/>
    </font>
    <font>
      <b/>
      <sz val="11"/>
      <color indexed="10"/>
      <name val="Arial"/>
      <family val="2"/>
    </font>
    <font>
      <b/>
      <sz val="11"/>
      <color rgb="FF00B0F0"/>
      <name val="Arial"/>
      <family val="2"/>
    </font>
    <font>
      <b/>
      <sz val="72"/>
      <color theme="1"/>
      <name val="Calibri"/>
      <family val="2"/>
      <scheme val="minor"/>
    </font>
    <font>
      <b/>
      <sz val="11"/>
      <color rgb="FFC0000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0070C0"/>
        <bgColor indexed="64"/>
      </patternFill>
    </fill>
    <fill>
      <patternFill patternType="solid">
        <fgColor rgb="FF92D050"/>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38">
    <xf numFmtId="0" fontId="0" fillId="0" borderId="0" xfId="0"/>
    <xf numFmtId="0" fontId="0" fillId="2" borderId="0" xfId="0" applyFill="1"/>
    <xf numFmtId="165" fontId="1" fillId="0" borderId="0" xfId="1" applyNumberFormat="1" applyFont="1" applyAlignment="1">
      <alignment vertical="center"/>
    </xf>
    <xf numFmtId="0" fontId="5" fillId="2" borderId="0" xfId="0" applyFont="1" applyFill="1" applyAlignment="1">
      <alignment horizontal="center"/>
    </xf>
    <xf numFmtId="0" fontId="4"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vertical="center" wrapText="1"/>
    </xf>
    <xf numFmtId="0" fontId="0" fillId="0" borderId="0" xfId="0" applyAlignment="1">
      <alignment horizontal="center" vertical="center"/>
    </xf>
    <xf numFmtId="0" fontId="0" fillId="0" borderId="0" xfId="0" applyFill="1" applyAlignment="1">
      <alignment horizontal="center" vertical="center"/>
    </xf>
    <xf numFmtId="0" fontId="6" fillId="2" borderId="0" xfId="0" applyFont="1" applyFill="1" applyAlignment="1">
      <alignment horizontal="center" vertical="center"/>
    </xf>
    <xf numFmtId="0" fontId="6" fillId="2" borderId="0" xfId="0" applyFont="1" applyFill="1" applyAlignment="1">
      <alignment horizontal="center" vertical="center" wrapText="1"/>
    </xf>
    <xf numFmtId="165" fontId="4" fillId="2" borderId="0" xfId="1" applyNumberFormat="1" applyFont="1" applyFill="1" applyAlignment="1">
      <alignment vertical="center"/>
    </xf>
    <xf numFmtId="165" fontId="7" fillId="2" borderId="0" xfId="1" applyNumberFormat="1" applyFont="1" applyFill="1"/>
    <xf numFmtId="165" fontId="8" fillId="2" borderId="0" xfId="1" applyNumberFormat="1" applyFont="1" applyFill="1" applyAlignment="1">
      <alignment vertical="center"/>
    </xf>
    <xf numFmtId="0" fontId="7" fillId="2" borderId="0" xfId="0" applyFont="1" applyFill="1" applyAlignment="1">
      <alignment horizontal="center" vertical="center"/>
    </xf>
    <xf numFmtId="0" fontId="7" fillId="2" borderId="0" xfId="0" applyFont="1" applyFill="1"/>
    <xf numFmtId="0" fontId="3" fillId="3" borderId="0" xfId="0" applyFont="1" applyFill="1"/>
    <xf numFmtId="0" fontId="0" fillId="0" borderId="0" xfId="0" applyFill="1"/>
    <xf numFmtId="0" fontId="0" fillId="0" borderId="0" xfId="0" applyFont="1"/>
    <xf numFmtId="165" fontId="9" fillId="4" borderId="1" xfId="1"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0" fontId="0" fillId="0" borderId="1" xfId="0" applyBorder="1" applyAlignment="1">
      <alignment horizontal="center" vertical="center" wrapText="1"/>
    </xf>
    <xf numFmtId="166" fontId="0" fillId="2" borderId="1" xfId="0" applyNumberFormat="1" applyFill="1" applyBorder="1" applyAlignment="1">
      <alignment horizontal="center" vertical="center" wrapText="1"/>
    </xf>
    <xf numFmtId="165" fontId="11" fillId="0" borderId="1" xfId="1" applyNumberFormat="1" applyFont="1" applyBorder="1" applyAlignment="1">
      <alignment horizontal="right" vertical="center"/>
    </xf>
    <xf numFmtId="0" fontId="11" fillId="0" borderId="1" xfId="0" applyFont="1" applyBorder="1" applyAlignment="1">
      <alignment horizontal="justify" vertical="center" wrapText="1"/>
    </xf>
    <xf numFmtId="0" fontId="12" fillId="0" borderId="1" xfId="0" applyFont="1" applyBorder="1" applyAlignment="1">
      <alignment horizontal="center" vertical="center" wrapText="1"/>
    </xf>
    <xf numFmtId="0" fontId="12" fillId="5"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14" fontId="11" fillId="0" borderId="1" xfId="0" applyNumberFormat="1" applyFont="1" applyBorder="1" applyAlignment="1">
      <alignment horizontal="center" vertical="center" wrapText="1"/>
    </xf>
    <xf numFmtId="22" fontId="11" fillId="0" borderId="1" xfId="0" applyNumberFormat="1" applyFont="1" applyBorder="1" applyAlignment="1">
      <alignment horizontal="center" vertical="center" wrapText="1"/>
    </xf>
    <xf numFmtId="0" fontId="11" fillId="0" borderId="1" xfId="0" applyNumberFormat="1" applyFont="1" applyBorder="1" applyAlignment="1">
      <alignment horizontal="center" vertical="center" wrapText="1"/>
    </xf>
    <xf numFmtId="0" fontId="13" fillId="2" borderId="1" xfId="0" applyNumberFormat="1" applyFont="1" applyFill="1" applyBorder="1" applyAlignment="1">
      <alignment horizontal="center" vertical="center" wrapText="1"/>
    </xf>
    <xf numFmtId="14" fontId="10" fillId="2" borderId="1" xfId="0" applyNumberFormat="1" applyFont="1" applyFill="1" applyBorder="1" applyAlignment="1">
      <alignment horizontal="center" vertical="center" wrapText="1"/>
    </xf>
    <xf numFmtId="0" fontId="0" fillId="2" borderId="1" xfId="0" applyFill="1" applyBorder="1"/>
    <xf numFmtId="0" fontId="11" fillId="2" borderId="1" xfId="0" applyNumberFormat="1" applyFont="1" applyFill="1" applyBorder="1" applyAlignment="1">
      <alignment horizontal="center" vertical="center" wrapText="1"/>
    </xf>
    <xf numFmtId="0" fontId="0" fillId="2" borderId="1" xfId="0" applyFill="1" applyBorder="1" applyAlignment="1">
      <alignment horizontal="center" vertical="center" wrapText="1"/>
    </xf>
    <xf numFmtId="165" fontId="11" fillId="2" borderId="1" xfId="1" applyNumberFormat="1" applyFont="1" applyFill="1" applyBorder="1" applyAlignment="1">
      <alignment horizontal="right" vertical="center"/>
    </xf>
    <xf numFmtId="0" fontId="15"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165" fontId="1" fillId="2" borderId="1" xfId="1" applyNumberFormat="1" applyFont="1" applyFill="1" applyBorder="1" applyAlignment="1">
      <alignment vertical="center"/>
    </xf>
    <xf numFmtId="0" fontId="4" fillId="2" borderId="0" xfId="0" applyFont="1" applyFill="1" applyAlignment="1">
      <alignment horizontal="center" vertical="center"/>
    </xf>
    <xf numFmtId="165" fontId="1" fillId="2" borderId="0" xfId="1" applyNumberFormat="1" applyFont="1" applyFill="1" applyAlignment="1">
      <alignment vertical="center"/>
    </xf>
    <xf numFmtId="0" fontId="4"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165" fontId="16" fillId="2" borderId="1" xfId="1" applyNumberFormat="1" applyFont="1" applyFill="1" applyBorder="1" applyAlignment="1">
      <alignment vertical="center"/>
    </xf>
    <xf numFmtId="0" fontId="0" fillId="2" borderId="0" xfId="0" applyFont="1" applyFill="1"/>
    <xf numFmtId="0" fontId="6" fillId="2" borderId="0" xfId="0" applyFont="1" applyFill="1" applyAlignment="1">
      <alignment vertical="center" wrapText="1"/>
    </xf>
    <xf numFmtId="0" fontId="0" fillId="2" borderId="0" xfId="0" applyFill="1" applyAlignment="1">
      <alignment horizontal="center" vertical="center"/>
    </xf>
    <xf numFmtId="0" fontId="6" fillId="2" borderId="0" xfId="0" applyFont="1" applyFill="1" applyAlignment="1">
      <alignment horizontal="center"/>
    </xf>
    <xf numFmtId="0" fontId="3" fillId="2" borderId="0" xfId="0" applyFont="1" applyFill="1"/>
    <xf numFmtId="0" fontId="5" fillId="2" borderId="0" xfId="0" applyFont="1" applyFill="1" applyAlignment="1">
      <alignment horizontal="center" wrapText="1"/>
    </xf>
    <xf numFmtId="0" fontId="5" fillId="2" borderId="0" xfId="0" applyFont="1" applyFill="1" applyAlignment="1">
      <alignment horizontal="center" vertical="center"/>
    </xf>
    <xf numFmtId="0" fontId="5" fillId="2" borderId="0" xfId="0" applyFont="1" applyFill="1" applyAlignment="1">
      <alignment horizontal="center" vertical="center" wrapText="1"/>
    </xf>
    <xf numFmtId="0" fontId="19" fillId="2" borderId="0" xfId="0" applyFont="1" applyFill="1" applyAlignment="1">
      <alignment horizontal="center"/>
    </xf>
    <xf numFmtId="165" fontId="9" fillId="4" borderId="1" xfId="1" applyNumberFormat="1" applyFont="1" applyFill="1" applyBorder="1" applyAlignment="1">
      <alignment vertical="center" wrapText="1"/>
    </xf>
    <xf numFmtId="165" fontId="18" fillId="4" borderId="1" xfId="1"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14" fontId="16" fillId="2" borderId="1" xfId="0" applyNumberFormat="1" applyFont="1" applyFill="1" applyBorder="1" applyAlignment="1">
      <alignment vertical="center" wrapText="1"/>
    </xf>
    <xf numFmtId="14" fontId="16" fillId="2" borderId="1" xfId="0" applyNumberFormat="1" applyFont="1" applyFill="1" applyBorder="1" applyAlignment="1">
      <alignment horizontal="center" vertical="center" wrapText="1"/>
    </xf>
    <xf numFmtId="0" fontId="0" fillId="2" borderId="1" xfId="0" applyFill="1" applyBorder="1" applyAlignment="1">
      <alignment horizontal="center" vertical="center"/>
    </xf>
    <xf numFmtId="0" fontId="6" fillId="2" borderId="1" xfId="0" applyFont="1" applyFill="1" applyBorder="1" applyAlignment="1">
      <alignment horizontal="center" vertical="center"/>
    </xf>
    <xf numFmtId="0" fontId="13" fillId="2" borderId="1" xfId="0" applyNumberFormat="1" applyFont="1" applyFill="1" applyBorder="1" applyAlignment="1">
      <alignment vertical="center" wrapText="1"/>
    </xf>
    <xf numFmtId="165" fontId="4" fillId="2" borderId="1" xfId="1" applyNumberFormat="1" applyFont="1" applyFill="1" applyBorder="1" applyAlignment="1">
      <alignment vertical="center"/>
    </xf>
    <xf numFmtId="165" fontId="7" fillId="2" borderId="1" xfId="1" applyNumberFormat="1" applyFont="1" applyFill="1" applyBorder="1"/>
    <xf numFmtId="165" fontId="8" fillId="2" borderId="1" xfId="1" applyNumberFormat="1" applyFont="1" applyFill="1" applyBorder="1" applyAlignment="1">
      <alignment vertical="center"/>
    </xf>
    <xf numFmtId="14" fontId="7" fillId="2" borderId="1" xfId="0" applyNumberFormat="1" applyFont="1" applyFill="1" applyBorder="1" applyAlignment="1">
      <alignment horizontal="center" vertical="center"/>
    </xf>
    <xf numFmtId="0" fontId="6" fillId="2" borderId="1" xfId="0" applyFont="1" applyFill="1" applyBorder="1" applyAlignment="1">
      <alignment horizontal="center"/>
    </xf>
    <xf numFmtId="0" fontId="7" fillId="2" borderId="1" xfId="0" applyFont="1" applyFill="1" applyBorder="1"/>
    <xf numFmtId="0" fontId="3" fillId="2" borderId="1" xfId="0" applyFont="1" applyFill="1" applyBorder="1"/>
    <xf numFmtId="0" fontId="11" fillId="2" borderId="0" xfId="0" applyNumberFormat="1" applyFont="1" applyFill="1" applyBorder="1" applyAlignment="1">
      <alignment horizontal="center" vertical="center" wrapText="1"/>
    </xf>
    <xf numFmtId="0" fontId="11" fillId="0" borderId="1" xfId="0" applyFont="1" applyBorder="1" applyAlignment="1">
      <alignment horizontal="justify" vertical="center"/>
    </xf>
    <xf numFmtId="165" fontId="14" fillId="0" borderId="1" xfId="1" applyNumberFormat="1" applyFont="1" applyBorder="1" applyAlignment="1">
      <alignment vertical="center"/>
    </xf>
    <xf numFmtId="165" fontId="10" fillId="2" borderId="1" xfId="1" applyNumberFormat="1" applyFont="1" applyFill="1" applyBorder="1" applyAlignment="1">
      <alignment horizontal="center" vertical="center" wrapText="1"/>
    </xf>
    <xf numFmtId="165" fontId="12" fillId="2" borderId="1" xfId="1" applyNumberFormat="1" applyFont="1" applyFill="1" applyBorder="1" applyAlignment="1">
      <alignment horizontal="center" vertical="center" wrapText="1"/>
    </xf>
    <xf numFmtId="165" fontId="18" fillId="2" borderId="1" xfId="1" applyNumberFormat="1" applyFont="1" applyFill="1" applyBorder="1" applyAlignment="1">
      <alignment horizontal="center" vertical="center" wrapText="1"/>
    </xf>
    <xf numFmtId="167" fontId="11" fillId="0" borderId="0" xfId="0" applyNumberFormat="1" applyFont="1" applyBorder="1" applyAlignment="1">
      <alignment horizontal="center" vertical="center" wrapText="1"/>
    </xf>
    <xf numFmtId="0" fontId="16" fillId="2" borderId="1" xfId="0" applyFont="1" applyFill="1" applyBorder="1" applyAlignment="1">
      <alignment vertical="center" wrapText="1"/>
    </xf>
    <xf numFmtId="14" fontId="0" fillId="2" borderId="1" xfId="0" applyNumberFormat="1" applyFont="1" applyFill="1" applyBorder="1" applyAlignment="1">
      <alignment horizontal="center" vertical="center"/>
    </xf>
    <xf numFmtId="0" fontId="0" fillId="2" borderId="1" xfId="0" applyFont="1" applyFill="1" applyBorder="1" applyAlignment="1">
      <alignment horizontal="center" vertical="center"/>
    </xf>
    <xf numFmtId="165" fontId="4" fillId="2" borderId="1" xfId="0" applyNumberFormat="1" applyFont="1" applyFill="1" applyBorder="1" applyAlignment="1">
      <alignment horizontal="center" vertical="center"/>
    </xf>
    <xf numFmtId="14" fontId="6" fillId="2" borderId="1" xfId="0" applyNumberFormat="1" applyFont="1" applyFill="1" applyBorder="1" applyAlignment="1">
      <alignment vertical="center" wrapText="1"/>
    </xf>
    <xf numFmtId="14" fontId="6" fillId="2" borderId="1" xfId="0" applyNumberFormat="1" applyFont="1" applyFill="1" applyBorder="1" applyAlignment="1">
      <alignment horizontal="center" vertical="center" wrapText="1"/>
    </xf>
    <xf numFmtId="0" fontId="11" fillId="0" borderId="2" xfId="0" applyFont="1" applyBorder="1" applyAlignment="1">
      <alignment horizontal="justify" vertical="center" wrapText="1"/>
    </xf>
    <xf numFmtId="0" fontId="11" fillId="2" borderId="2" xfId="0" applyFont="1" applyFill="1" applyBorder="1" applyAlignment="1">
      <alignment horizontal="justify" vertical="center" wrapText="1"/>
    </xf>
    <xf numFmtId="14" fontId="16" fillId="2" borderId="3" xfId="0" applyNumberFormat="1" applyFont="1" applyFill="1" applyBorder="1" applyAlignment="1">
      <alignment vertical="center" wrapText="1"/>
    </xf>
    <xf numFmtId="14" fontId="0" fillId="2" borderId="1" xfId="0" applyNumberFormat="1" applyFill="1" applyBorder="1" applyAlignment="1">
      <alignment horizontal="center" vertical="center"/>
    </xf>
    <xf numFmtId="165" fontId="7" fillId="6" borderId="1" xfId="1" applyNumberFormat="1" applyFont="1" applyFill="1" applyBorder="1" applyAlignment="1">
      <alignment vertical="center"/>
    </xf>
    <xf numFmtId="0" fontId="7" fillId="6"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10" fillId="6" borderId="1" xfId="0" applyFont="1" applyFill="1" applyBorder="1" applyAlignment="1">
      <alignment horizontal="center" vertical="center" wrapText="1"/>
    </xf>
    <xf numFmtId="14" fontId="7" fillId="2" borderId="0" xfId="0" applyNumberFormat="1" applyFont="1" applyFill="1" applyBorder="1" applyAlignment="1">
      <alignment horizontal="center" vertical="center"/>
    </xf>
    <xf numFmtId="0" fontId="11" fillId="6" borderId="2" xfId="0" applyFont="1" applyFill="1" applyBorder="1" applyAlignment="1">
      <alignment horizontal="justify" vertical="center" wrapText="1"/>
    </xf>
    <xf numFmtId="0" fontId="0" fillId="2" borderId="1" xfId="0" applyFont="1" applyFill="1" applyBorder="1"/>
    <xf numFmtId="166" fontId="0" fillId="2" borderId="0" xfId="0" applyNumberFormat="1" applyFill="1" applyBorder="1" applyAlignment="1">
      <alignment horizontal="center" vertical="center" wrapText="1"/>
    </xf>
    <xf numFmtId="165" fontId="4" fillId="2" borderId="0" xfId="0" applyNumberFormat="1" applyFont="1" applyFill="1"/>
    <xf numFmtId="43" fontId="4" fillId="2" borderId="0" xfId="1" applyFont="1" applyFill="1"/>
    <xf numFmtId="0" fontId="0" fillId="2" borderId="1" xfId="0" applyFill="1" applyBorder="1" applyAlignment="1">
      <alignment horizontal="right" vertical="center"/>
    </xf>
    <xf numFmtId="0" fontId="6" fillId="2" borderId="1" xfId="0" applyFont="1" applyFill="1" applyBorder="1" applyAlignment="1">
      <alignment horizontal="right" vertical="center"/>
    </xf>
    <xf numFmtId="0" fontId="6" fillId="2" borderId="1" xfId="0" applyFont="1" applyFill="1" applyBorder="1" applyAlignment="1">
      <alignment horizontal="right" vertical="center" wrapText="1"/>
    </xf>
    <xf numFmtId="165" fontId="4" fillId="2" borderId="1" xfId="1" applyNumberFormat="1" applyFont="1" applyFill="1" applyBorder="1" applyAlignment="1">
      <alignment horizontal="right" vertical="center"/>
    </xf>
    <xf numFmtId="10" fontId="6" fillId="2" borderId="1" xfId="0" applyNumberFormat="1" applyFont="1" applyFill="1" applyBorder="1" applyAlignment="1">
      <alignment horizontal="right" vertical="center"/>
    </xf>
    <xf numFmtId="43" fontId="1" fillId="2" borderId="1" xfId="1" applyFont="1" applyFill="1" applyBorder="1" applyAlignment="1">
      <alignment horizontal="right" vertical="center"/>
    </xf>
    <xf numFmtId="165" fontId="6" fillId="2" borderId="1" xfId="1" applyNumberFormat="1" applyFont="1" applyFill="1" applyBorder="1" applyAlignment="1">
      <alignment vertical="center"/>
    </xf>
    <xf numFmtId="165" fontId="6" fillId="2" borderId="1" xfId="1" applyNumberFormat="1" applyFont="1" applyFill="1" applyBorder="1" applyAlignment="1">
      <alignment vertical="center" wrapText="1"/>
    </xf>
    <xf numFmtId="164" fontId="4" fillId="2" borderId="1" xfId="1" applyNumberFormat="1" applyFont="1" applyFill="1" applyBorder="1" applyAlignment="1">
      <alignment horizontal="right" vertical="center"/>
    </xf>
    <xf numFmtId="165" fontId="6" fillId="2" borderId="1" xfId="0" applyNumberFormat="1" applyFont="1" applyFill="1" applyBorder="1" applyAlignment="1">
      <alignment vertical="center"/>
    </xf>
    <xf numFmtId="165" fontId="6" fillId="2" borderId="1" xfId="0" applyNumberFormat="1" applyFont="1" applyFill="1" applyBorder="1" applyAlignment="1">
      <alignment vertical="center" wrapText="1"/>
    </xf>
    <xf numFmtId="0" fontId="2" fillId="4" borderId="1" xfId="0" applyFont="1" applyFill="1" applyBorder="1"/>
    <xf numFmtId="43" fontId="7" fillId="2" borderId="1" xfId="0" applyNumberFormat="1" applyFont="1" applyFill="1" applyBorder="1" applyAlignment="1">
      <alignment horizontal="right" vertical="center"/>
    </xf>
    <xf numFmtId="165" fontId="16" fillId="2" borderId="1" xfId="1" applyNumberFormat="1" applyFont="1" applyFill="1" applyBorder="1" applyAlignment="1">
      <alignment horizontal="center"/>
    </xf>
    <xf numFmtId="165" fontId="1" fillId="2" borderId="1" xfId="1" applyNumberFormat="1" applyFont="1" applyFill="1" applyBorder="1" applyAlignment="1">
      <alignment horizontal="right"/>
    </xf>
    <xf numFmtId="0" fontId="2" fillId="4" borderId="1" xfId="0" applyFont="1" applyFill="1" applyBorder="1" applyAlignment="1">
      <alignment horizontal="center"/>
    </xf>
    <xf numFmtId="0" fontId="20" fillId="2" borderId="0" xfId="0" applyFont="1" applyFill="1"/>
    <xf numFmtId="0" fontId="16" fillId="2" borderId="1" xfId="0" applyFont="1" applyFill="1" applyBorder="1" applyAlignment="1">
      <alignment horizontal="center"/>
    </xf>
    <xf numFmtId="0" fontId="4" fillId="2" borderId="0" xfId="0" applyFont="1" applyFill="1" applyAlignment="1">
      <alignment horizontal="right" vertical="center"/>
    </xf>
    <xf numFmtId="43" fontId="4" fillId="2" borderId="0" xfId="1" applyFont="1" applyFill="1" applyAlignment="1">
      <alignment horizontal="center" vertical="center"/>
    </xf>
    <xf numFmtId="0" fontId="16" fillId="2" borderId="1" xfId="0" applyFont="1" applyFill="1" applyBorder="1"/>
    <xf numFmtId="0" fontId="16" fillId="2" borderId="1" xfId="0" applyFont="1" applyFill="1" applyBorder="1" applyAlignment="1">
      <alignment horizontal="center" vertical="center"/>
    </xf>
    <xf numFmtId="165" fontId="16" fillId="2" borderId="1" xfId="1" applyNumberFormat="1" applyFont="1" applyFill="1" applyBorder="1"/>
    <xf numFmtId="9" fontId="4" fillId="2" borderId="0" xfId="2" applyFont="1" applyFill="1" applyAlignment="1">
      <alignment horizontal="left" vertical="center"/>
    </xf>
    <xf numFmtId="165" fontId="16" fillId="2" borderId="1" xfId="0" applyNumberFormat="1" applyFont="1" applyFill="1" applyBorder="1"/>
    <xf numFmtId="165" fontId="14" fillId="0" borderId="0" xfId="1" applyNumberFormat="1" applyFont="1"/>
    <xf numFmtId="168" fontId="4" fillId="2" borderId="0" xfId="2" applyNumberFormat="1" applyFont="1" applyFill="1" applyAlignment="1">
      <alignment horizontal="left" vertical="center"/>
    </xf>
    <xf numFmtId="0" fontId="4" fillId="2" borderId="0" xfId="0" applyFont="1" applyFill="1" applyAlignment="1">
      <alignment horizontal="left" vertical="center"/>
    </xf>
    <xf numFmtId="0" fontId="7" fillId="2" borderId="0" xfId="0" applyFont="1" applyFill="1" applyAlignment="1">
      <alignment horizontal="right" vertical="center"/>
    </xf>
    <xf numFmtId="43" fontId="2" fillId="4" borderId="1" xfId="1" applyFont="1" applyFill="1" applyBorder="1"/>
    <xf numFmtId="0" fontId="0" fillId="2" borderId="0" xfId="0" applyFont="1" applyFill="1" applyAlignment="1">
      <alignment horizontal="right"/>
    </xf>
    <xf numFmtId="165" fontId="7" fillId="2" borderId="0" xfId="1" applyNumberFormat="1" applyFont="1" applyFill="1" applyAlignment="1">
      <alignment vertical="center"/>
    </xf>
    <xf numFmtId="0" fontId="16" fillId="0" borderId="1" xfId="0" applyFont="1" applyBorder="1"/>
    <xf numFmtId="43" fontId="4" fillId="2" borderId="0" xfId="1" applyFont="1" applyFill="1" applyAlignment="1">
      <alignment horizontal="right" vertical="center"/>
    </xf>
    <xf numFmtId="0" fontId="16" fillId="0" borderId="1" xfId="0" applyFont="1" applyFill="1" applyBorder="1"/>
    <xf numFmtId="165" fontId="4" fillId="2" borderId="0" xfId="1" applyNumberFormat="1" applyFont="1" applyFill="1" applyAlignment="1">
      <alignment horizontal="center" vertical="center"/>
    </xf>
    <xf numFmtId="43" fontId="7" fillId="2" borderId="0" xfId="1" applyFont="1" applyFill="1" applyAlignment="1">
      <alignment horizontal="center" vertical="center"/>
    </xf>
    <xf numFmtId="43" fontId="4" fillId="2" borderId="0" xfId="0" applyNumberFormat="1" applyFont="1" applyFill="1" applyAlignment="1">
      <alignment horizontal="center" vertical="center"/>
    </xf>
    <xf numFmtId="43" fontId="6" fillId="2" borderId="0" xfId="1" applyFont="1" applyFill="1" applyAlignment="1">
      <alignment horizontal="center" vertical="center" wrapText="1"/>
    </xf>
    <xf numFmtId="165" fontId="0" fillId="2" borderId="0" xfId="0" applyNumberFormat="1" applyFill="1"/>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s-CO"/>
              <a:t>ESTADISTICA POR VALOR APERTURADO</a:t>
            </a:r>
          </a:p>
        </c:rich>
      </c:tx>
      <c:overlay val="0"/>
    </c:title>
    <c:autoTitleDeleted val="0"/>
    <c:view3D>
      <c:rotX val="15"/>
      <c:rotY val="2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'[1]2016'!$C$103</c:f>
              <c:strCache>
                <c:ptCount val="1"/>
                <c:pt idx="0">
                  <c:v>VALOR APERTURADO</c:v>
                </c:pt>
              </c:strCache>
            </c:strRef>
          </c:tx>
          <c:spPr>
            <a:solidFill>
              <a:srgbClr val="4F81BD"/>
            </a:solidFill>
            <a:ln w="25400">
              <a:noFill/>
            </a:ln>
          </c:spPr>
          <c:invertIfNegative val="0"/>
          <c:cat>
            <c:strRef>
              <c:f>'[1]2016'!$E$102</c:f>
              <c:strCache>
                <c:ptCount val="1"/>
                <c:pt idx="0">
                  <c:v>VALOR 2016</c:v>
                </c:pt>
              </c:strCache>
            </c:strRef>
          </c:cat>
          <c:val>
            <c:numRef>
              <c:f>'[1]2016'!$E$103</c:f>
              <c:numCache>
                <c:formatCode>_-* #.##0\ _€_-;\-* #.##0\ _€_-;_-* "-"??\ _€_-;_-@_-</c:formatCode>
                <c:ptCount val="1"/>
                <c:pt idx="0">
                  <c:v>9960684892</c:v>
                </c:pt>
              </c:numCache>
            </c:numRef>
          </c:val>
        </c:ser>
        <c:ser>
          <c:idx val="1"/>
          <c:order val="1"/>
          <c:tx>
            <c:strRef>
              <c:f>'[1]2016'!$C$104</c:f>
              <c:strCache>
                <c:ptCount val="1"/>
                <c:pt idx="0">
                  <c:v>VALOR DECLARADO DESIERTO</c:v>
                </c:pt>
              </c:strCache>
            </c:strRef>
          </c:tx>
          <c:spPr>
            <a:solidFill>
              <a:srgbClr val="C0504D"/>
            </a:solidFill>
            <a:ln w="25400">
              <a:noFill/>
            </a:ln>
          </c:spPr>
          <c:invertIfNegative val="0"/>
          <c:cat>
            <c:strRef>
              <c:f>'[1]2016'!$E$102</c:f>
              <c:strCache>
                <c:ptCount val="1"/>
                <c:pt idx="0">
                  <c:v>VALOR 2016</c:v>
                </c:pt>
              </c:strCache>
            </c:strRef>
          </c:cat>
          <c:val>
            <c:numRef>
              <c:f>'[1]2016'!$E$104</c:f>
              <c:numCache>
                <c:formatCode>_-* #.##0\ _€_-;\-* #.##0\ _€_-;_-* "-"??\ _€_-;_-@_-</c:formatCode>
                <c:ptCount val="1"/>
                <c:pt idx="0">
                  <c:v>3495698163</c:v>
                </c:pt>
              </c:numCache>
            </c:numRef>
          </c:val>
        </c:ser>
        <c:ser>
          <c:idx val="2"/>
          <c:order val="2"/>
          <c:tx>
            <c:strRef>
              <c:f>'[1]2016'!$C$105</c:f>
              <c:strCache>
                <c:ptCount val="1"/>
                <c:pt idx="0">
                  <c:v>VALOR ADJUDICADO</c:v>
                </c:pt>
              </c:strCache>
            </c:strRef>
          </c:tx>
          <c:spPr>
            <a:solidFill>
              <a:srgbClr val="9BBB59"/>
            </a:solidFill>
            <a:ln w="25400">
              <a:noFill/>
            </a:ln>
          </c:spPr>
          <c:invertIfNegative val="0"/>
          <c:cat>
            <c:strRef>
              <c:f>'[1]2016'!$E$102</c:f>
              <c:strCache>
                <c:ptCount val="1"/>
                <c:pt idx="0">
                  <c:v>VALOR 2016</c:v>
                </c:pt>
              </c:strCache>
            </c:strRef>
          </c:cat>
          <c:val>
            <c:numRef>
              <c:f>'[1]2016'!$E$105</c:f>
              <c:numCache>
                <c:formatCode>_-* #.##0\ _€_-;\-* #.##0\ _€_-;_-* "-"??\ _€_-;_-@_-</c:formatCode>
                <c:ptCount val="1"/>
                <c:pt idx="0">
                  <c:v>6464986729</c:v>
                </c:pt>
              </c:numCache>
            </c:numRef>
          </c:val>
        </c:ser>
        <c:dLbls>
          <c:showLegendKey val="0"/>
          <c:showVal val="0"/>
          <c:showCatName val="0"/>
          <c:showSerName val="0"/>
          <c:showPercent val="0"/>
          <c:showBubbleSize val="0"/>
        </c:dLbls>
        <c:gapWidth val="150"/>
        <c:shape val="box"/>
        <c:axId val="284439048"/>
        <c:axId val="284441008"/>
        <c:axId val="0"/>
      </c:bar3DChart>
      <c:catAx>
        <c:axId val="284439048"/>
        <c:scaling>
          <c:orientation val="minMax"/>
        </c:scaling>
        <c:delete val="0"/>
        <c:axPos val="b"/>
        <c:numFmt formatCode="General" sourceLinked="1"/>
        <c:majorTickMark val="none"/>
        <c:minorTickMark val="none"/>
        <c:tickLblPos val="nextTo"/>
        <c:spPr>
          <a:noFill/>
          <a:effectLst/>
        </c:spPr>
        <c:txPr>
          <a:bodyPr rot="0" vert="horz"/>
          <a:lstStyle/>
          <a:p>
            <a:pPr>
              <a:defRPr sz="900" b="0" i="0" u="none" strike="noStrike" baseline="0">
                <a:solidFill>
                  <a:srgbClr val="333333"/>
                </a:solidFill>
                <a:latin typeface="Calibri"/>
                <a:ea typeface="Calibri"/>
                <a:cs typeface="Calibri"/>
              </a:defRPr>
            </a:pPr>
            <a:endParaRPr lang="es-CO"/>
          </a:p>
        </c:txPr>
        <c:crossAx val="284441008"/>
        <c:crosses val="autoZero"/>
        <c:auto val="1"/>
        <c:lblAlgn val="ctr"/>
        <c:lblOffset val="100"/>
        <c:noMultiLvlLbl val="0"/>
      </c:catAx>
      <c:valAx>
        <c:axId val="284441008"/>
        <c:scaling>
          <c:orientation val="minMax"/>
        </c:scaling>
        <c:delete val="0"/>
        <c:axPos val="l"/>
        <c:majorGridlines>
          <c:spPr>
            <a:ln w="9525" cap="flat" cmpd="sng" algn="ctr">
              <a:solidFill>
                <a:schemeClr val="tx1">
                  <a:lumMod val="15000"/>
                  <a:lumOff val="85000"/>
                </a:schemeClr>
              </a:solidFill>
              <a:round/>
            </a:ln>
            <a:effectLst/>
          </c:spPr>
        </c:majorGridlines>
        <c:numFmt formatCode="_-* #.##0\ _€_-;\-* #.##0\ _€_-;_-* &quot;-&quot;??\ _€_-;_-@_-" sourceLinked="1"/>
        <c:majorTickMark val="none"/>
        <c:minorTickMark val="none"/>
        <c:tickLblPos val="nextTo"/>
        <c:spPr>
          <a:noFill/>
          <a:effectLst/>
        </c:spPr>
        <c:txPr>
          <a:bodyPr rot="0" vert="horz"/>
          <a:lstStyle/>
          <a:p>
            <a:pPr>
              <a:defRPr sz="900" b="0" i="0" u="none" strike="noStrike" baseline="0">
                <a:solidFill>
                  <a:srgbClr val="333333"/>
                </a:solidFill>
                <a:latin typeface="Calibri"/>
                <a:ea typeface="Calibri"/>
                <a:cs typeface="Calibri"/>
              </a:defRPr>
            </a:pPr>
            <a:endParaRPr lang="es-CO"/>
          </a:p>
        </c:txPr>
        <c:crossAx val="2844390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a:lstStyle/>
          <a:p>
            <a:pPr>
              <a:defRPr sz="900" b="0" i="0" u="none" strike="noStrike" baseline="0">
                <a:solidFill>
                  <a:srgbClr val="333333"/>
                </a:solidFill>
                <a:latin typeface="Calibri"/>
                <a:ea typeface="Calibri"/>
                <a:cs typeface="Calibri"/>
              </a:defRPr>
            </a:pPr>
            <a:endParaRPr lang="es-CO"/>
          </a:p>
        </c:txPr>
      </c:dTable>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80" b="1" i="0" u="none" strike="noStrike" baseline="0">
                <a:solidFill>
                  <a:srgbClr val="333333"/>
                </a:solidFill>
                <a:latin typeface="Arial"/>
                <a:ea typeface="Arial"/>
                <a:cs typeface="Arial"/>
              </a:defRPr>
            </a:pPr>
            <a:r>
              <a:rPr lang="es-CO"/>
              <a:t>GESTION CONTRACTUAL POR UNIDAD DE NEGOCIO</a:t>
            </a:r>
          </a:p>
        </c:rich>
      </c:tx>
      <c:overlay val="0"/>
      <c:spPr>
        <a:noFill/>
        <a:ln w="25400">
          <a:noFill/>
        </a:ln>
      </c:spPr>
    </c:title>
    <c:autoTitleDeleted val="0"/>
    <c:view3D>
      <c:rotX val="15"/>
      <c:rotY val="2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'[1]2016'!$D$140</c:f>
              <c:strCache>
                <c:ptCount val="1"/>
                <c:pt idx="0">
                  <c:v>PROCESOS APERTURADOS 2015</c:v>
                </c:pt>
              </c:strCache>
            </c:strRef>
          </c:tx>
          <c:spPr>
            <a:solidFill>
              <a:srgbClr val="4F81BD"/>
            </a:solidFill>
            <a:ln w="25400">
              <a:noFill/>
            </a:ln>
          </c:spPr>
          <c:invertIfNegative val="0"/>
          <c:cat>
            <c:strRef>
              <c:f>'[1]2016'!$C$141:$C$144</c:f>
              <c:strCache>
                <c:ptCount val="4"/>
                <c:pt idx="0">
                  <c:v>COMEDORES</c:v>
                </c:pt>
                <c:pt idx="1">
                  <c:v>COMUBUSTIBLES </c:v>
                </c:pt>
                <c:pt idx="2">
                  <c:v>CADS</c:v>
                </c:pt>
                <c:pt idx="3">
                  <c:v>ADMINSTRATIVA</c:v>
                </c:pt>
              </c:strCache>
            </c:strRef>
          </c:cat>
          <c:val>
            <c:numRef>
              <c:f>'[1]2016'!$D$141:$D$144</c:f>
              <c:numCache>
                <c:formatCode>General</c:formatCode>
                <c:ptCount val="4"/>
                <c:pt idx="0">
                  <c:v>81</c:v>
                </c:pt>
                <c:pt idx="1">
                  <c:v>32</c:v>
                </c:pt>
                <c:pt idx="2">
                  <c:v>23</c:v>
                </c:pt>
                <c:pt idx="3">
                  <c:v>13</c:v>
                </c:pt>
              </c:numCache>
            </c:numRef>
          </c:val>
        </c:ser>
        <c:ser>
          <c:idx val="1"/>
          <c:order val="1"/>
          <c:tx>
            <c:strRef>
              <c:f>'[1]2016'!$E$140</c:f>
              <c:strCache>
                <c:ptCount val="1"/>
                <c:pt idx="0">
                  <c:v>PROCESOS APERTURADOS 2016</c:v>
                </c:pt>
              </c:strCache>
            </c:strRef>
          </c:tx>
          <c:spPr>
            <a:solidFill>
              <a:srgbClr val="C0504D"/>
            </a:solidFill>
            <a:ln w="25400">
              <a:noFill/>
            </a:ln>
          </c:spPr>
          <c:invertIfNegative val="0"/>
          <c:cat>
            <c:strRef>
              <c:f>'[1]2016'!$C$141:$C$144</c:f>
              <c:strCache>
                <c:ptCount val="4"/>
                <c:pt idx="0">
                  <c:v>COMEDORES</c:v>
                </c:pt>
                <c:pt idx="1">
                  <c:v>COMUBUSTIBLES </c:v>
                </c:pt>
                <c:pt idx="2">
                  <c:v>CADS</c:v>
                </c:pt>
                <c:pt idx="3">
                  <c:v>ADMINSTRATIVA</c:v>
                </c:pt>
              </c:strCache>
            </c:strRef>
          </c:cat>
          <c:val>
            <c:numRef>
              <c:f>'[1]2016'!$E$141:$E$144</c:f>
              <c:numCache>
                <c:formatCode>General</c:formatCode>
                <c:ptCount val="4"/>
                <c:pt idx="0">
                  <c:v>25</c:v>
                </c:pt>
                <c:pt idx="1">
                  <c:v>8</c:v>
                </c:pt>
                <c:pt idx="2">
                  <c:v>4</c:v>
                </c:pt>
                <c:pt idx="3">
                  <c:v>0</c:v>
                </c:pt>
              </c:numCache>
            </c:numRef>
          </c:val>
        </c:ser>
        <c:dLbls>
          <c:showLegendKey val="0"/>
          <c:showVal val="0"/>
          <c:showCatName val="0"/>
          <c:showSerName val="0"/>
          <c:showPercent val="0"/>
          <c:showBubbleSize val="0"/>
        </c:dLbls>
        <c:gapWidth val="150"/>
        <c:shape val="box"/>
        <c:axId val="717153336"/>
        <c:axId val="717154120"/>
        <c:axId val="0"/>
      </c:bar3DChart>
      <c:catAx>
        <c:axId val="717153336"/>
        <c:scaling>
          <c:orientation val="minMax"/>
        </c:scaling>
        <c:delete val="0"/>
        <c:axPos val="b"/>
        <c:numFmt formatCode="General" sourceLinked="1"/>
        <c:majorTickMark val="none"/>
        <c:minorTickMark val="none"/>
        <c:tickLblPos val="nextTo"/>
        <c:spPr>
          <a:ln w="9525">
            <a:noFill/>
          </a:ln>
        </c:spPr>
        <c:txPr>
          <a:bodyPr rot="0" vert="horz"/>
          <a:lstStyle/>
          <a:p>
            <a:pPr>
              <a:defRPr sz="900" b="1" i="0" u="none" strike="noStrike" baseline="0">
                <a:solidFill>
                  <a:srgbClr val="333333"/>
                </a:solidFill>
                <a:latin typeface="Arial"/>
                <a:ea typeface="Arial"/>
                <a:cs typeface="Arial"/>
              </a:defRPr>
            </a:pPr>
            <a:endParaRPr lang="es-CO"/>
          </a:p>
        </c:txPr>
        <c:crossAx val="717154120"/>
        <c:crosses val="autoZero"/>
        <c:auto val="1"/>
        <c:lblAlgn val="ctr"/>
        <c:lblOffset val="100"/>
        <c:noMultiLvlLbl val="0"/>
      </c:catAx>
      <c:valAx>
        <c:axId val="7171541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1" i="0" u="none" strike="noStrike" baseline="0">
                <a:solidFill>
                  <a:srgbClr val="333333"/>
                </a:solidFill>
                <a:latin typeface="Arial"/>
                <a:ea typeface="Arial"/>
                <a:cs typeface="Arial"/>
              </a:defRPr>
            </a:pPr>
            <a:endParaRPr lang="es-CO"/>
          </a:p>
        </c:txPr>
        <c:crossAx val="71715333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a:lstStyle/>
          <a:p>
            <a:pPr>
              <a:defRPr sz="900" b="1" i="0" u="none" strike="noStrike" baseline="0">
                <a:solidFill>
                  <a:srgbClr val="333333"/>
                </a:solidFill>
                <a:latin typeface="Arial"/>
                <a:ea typeface="Arial"/>
                <a:cs typeface="Arial"/>
              </a:defRPr>
            </a:pPr>
            <a:endParaRPr lang="es-CO"/>
          </a:p>
        </c:txPr>
      </c:dTable>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b="1" i="0" u="none" strike="noStrike" baseline="0">
          <a:solidFill>
            <a:srgbClr val="000000"/>
          </a:solidFill>
          <a:latin typeface="Arial"/>
          <a:ea typeface="Arial"/>
          <a:cs typeface="Arial"/>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0" b="1" i="0" u="none" strike="noStrike" baseline="0">
                <a:solidFill>
                  <a:srgbClr val="333333"/>
                </a:solidFill>
                <a:latin typeface="Arial"/>
                <a:ea typeface="Arial"/>
                <a:cs typeface="Arial"/>
              </a:defRPr>
            </a:pPr>
            <a:r>
              <a:rPr lang="es-CO"/>
              <a:t>VALOR CONTRATADO POR UNIDAD DE NEGOCIO</a:t>
            </a:r>
          </a:p>
        </c:rich>
      </c:tx>
      <c:overlay val="0"/>
      <c:spPr>
        <a:noFill/>
        <a:ln w="25400">
          <a:noFill/>
        </a:ln>
      </c:spPr>
    </c:title>
    <c:autoTitleDeleted val="0"/>
    <c:view3D>
      <c:rotX val="15"/>
      <c:rotY val="2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'[1]2016'!$D$146</c:f>
              <c:strCache>
                <c:ptCount val="1"/>
                <c:pt idx="0">
                  <c:v>VALOR 2015</c:v>
                </c:pt>
              </c:strCache>
            </c:strRef>
          </c:tx>
          <c:spPr>
            <a:solidFill>
              <a:srgbClr val="4F81BD"/>
            </a:solidFill>
            <a:ln w="25400">
              <a:noFill/>
            </a:ln>
          </c:spPr>
          <c:invertIfNegative val="0"/>
          <c:cat>
            <c:strRef>
              <c:f>'[1]2016'!$C$147:$C$150</c:f>
              <c:strCache>
                <c:ptCount val="4"/>
                <c:pt idx="0">
                  <c:v>COMEDORES</c:v>
                </c:pt>
                <c:pt idx="1">
                  <c:v>COMUBUSTIBLES </c:v>
                </c:pt>
                <c:pt idx="2">
                  <c:v>CADS</c:v>
                </c:pt>
                <c:pt idx="3">
                  <c:v>ADMINSTRATIVA</c:v>
                </c:pt>
              </c:strCache>
            </c:strRef>
          </c:cat>
          <c:val>
            <c:numRef>
              <c:f>'[1]2016'!$D$147:$D$150</c:f>
              <c:numCache>
                <c:formatCode>_-* #.##0\ _€_-;\-* #.##0\ _€_-;_-* "-"??\ _€_-;_-@_-</c:formatCode>
                <c:ptCount val="4"/>
                <c:pt idx="0">
                  <c:v>14571608323</c:v>
                </c:pt>
                <c:pt idx="1">
                  <c:v>6525787900</c:v>
                </c:pt>
                <c:pt idx="2">
                  <c:v>5714693586</c:v>
                </c:pt>
                <c:pt idx="3">
                  <c:v>330012490</c:v>
                </c:pt>
              </c:numCache>
            </c:numRef>
          </c:val>
        </c:ser>
        <c:ser>
          <c:idx val="1"/>
          <c:order val="1"/>
          <c:tx>
            <c:strRef>
              <c:f>'[1]2016'!$E$146</c:f>
              <c:strCache>
                <c:ptCount val="1"/>
                <c:pt idx="0">
                  <c:v>VALOR 2016</c:v>
                </c:pt>
              </c:strCache>
            </c:strRef>
          </c:tx>
          <c:spPr>
            <a:solidFill>
              <a:srgbClr val="C0504D"/>
            </a:solidFill>
            <a:ln w="25400">
              <a:noFill/>
            </a:ln>
          </c:spPr>
          <c:invertIfNegative val="0"/>
          <c:cat>
            <c:strRef>
              <c:f>'[1]2016'!$C$147:$C$150</c:f>
              <c:strCache>
                <c:ptCount val="4"/>
                <c:pt idx="0">
                  <c:v>COMEDORES</c:v>
                </c:pt>
                <c:pt idx="1">
                  <c:v>COMUBUSTIBLES </c:v>
                </c:pt>
                <c:pt idx="2">
                  <c:v>CADS</c:v>
                </c:pt>
                <c:pt idx="3">
                  <c:v>ADMINSTRATIVA</c:v>
                </c:pt>
              </c:strCache>
            </c:strRef>
          </c:cat>
          <c:val>
            <c:numRef>
              <c:f>'[1]2016'!$E$147:$E$150</c:f>
              <c:numCache>
                <c:formatCode>_-* #.##0\ _€_-;\-* #.##0\ _€_-;_-* "-"??\ _€_-;_-@_-</c:formatCode>
                <c:ptCount val="4"/>
                <c:pt idx="0">
                  <c:v>8023527565</c:v>
                </c:pt>
                <c:pt idx="1">
                  <c:v>288058752</c:v>
                </c:pt>
                <c:pt idx="2">
                  <c:v>1558603675</c:v>
                </c:pt>
                <c:pt idx="3">
                  <c:v>0</c:v>
                </c:pt>
              </c:numCache>
            </c:numRef>
          </c:val>
        </c:ser>
        <c:dLbls>
          <c:showLegendKey val="0"/>
          <c:showVal val="0"/>
          <c:showCatName val="0"/>
          <c:showSerName val="0"/>
          <c:showPercent val="0"/>
          <c:showBubbleSize val="0"/>
        </c:dLbls>
        <c:gapWidth val="150"/>
        <c:shape val="box"/>
        <c:axId val="717154904"/>
        <c:axId val="717152160"/>
        <c:axId val="0"/>
      </c:bar3DChart>
      <c:catAx>
        <c:axId val="717154904"/>
        <c:scaling>
          <c:orientation val="minMax"/>
        </c:scaling>
        <c:delete val="0"/>
        <c:axPos val="b"/>
        <c:numFmt formatCode="General" sourceLinked="1"/>
        <c:majorTickMark val="none"/>
        <c:minorTickMark val="none"/>
        <c:tickLblPos val="nextTo"/>
        <c:spPr>
          <a:ln w="9525">
            <a:noFill/>
          </a:ln>
        </c:spPr>
        <c:txPr>
          <a:bodyPr rot="0" vert="horz"/>
          <a:lstStyle/>
          <a:p>
            <a:pPr>
              <a:defRPr sz="1100" b="1" i="0" u="none" strike="noStrike" baseline="0">
                <a:solidFill>
                  <a:srgbClr val="333333"/>
                </a:solidFill>
                <a:latin typeface="Arial"/>
                <a:ea typeface="Arial"/>
                <a:cs typeface="Arial"/>
              </a:defRPr>
            </a:pPr>
            <a:endParaRPr lang="es-CO"/>
          </a:p>
        </c:txPr>
        <c:crossAx val="717152160"/>
        <c:crosses val="autoZero"/>
        <c:auto val="1"/>
        <c:lblAlgn val="ctr"/>
        <c:lblOffset val="100"/>
        <c:noMultiLvlLbl val="0"/>
      </c:catAx>
      <c:valAx>
        <c:axId val="717152160"/>
        <c:scaling>
          <c:orientation val="minMax"/>
        </c:scaling>
        <c:delete val="0"/>
        <c:axPos val="l"/>
        <c:majorGridlines>
          <c:spPr>
            <a:ln w="9525" cap="flat" cmpd="sng" algn="ctr">
              <a:solidFill>
                <a:schemeClr val="tx1">
                  <a:lumMod val="15000"/>
                  <a:lumOff val="85000"/>
                </a:schemeClr>
              </a:solidFill>
              <a:round/>
            </a:ln>
            <a:effectLst/>
          </c:spPr>
        </c:majorGridlines>
        <c:numFmt formatCode="_-* #.##0\ _€_-;\-* #.##0\ _€_-;_-* &quot;-&quot;??\ _€_-;_-@_-" sourceLinked="1"/>
        <c:majorTickMark val="none"/>
        <c:minorTickMark val="none"/>
        <c:tickLblPos val="nextTo"/>
        <c:spPr>
          <a:ln w="9525">
            <a:noFill/>
          </a:ln>
        </c:spPr>
        <c:txPr>
          <a:bodyPr rot="0" vert="horz"/>
          <a:lstStyle/>
          <a:p>
            <a:pPr>
              <a:defRPr sz="1100" b="1" i="0" u="none" strike="noStrike" baseline="0">
                <a:solidFill>
                  <a:srgbClr val="333333"/>
                </a:solidFill>
                <a:latin typeface="Arial"/>
                <a:ea typeface="Arial"/>
                <a:cs typeface="Arial"/>
              </a:defRPr>
            </a:pPr>
            <a:endParaRPr lang="es-CO"/>
          </a:p>
        </c:txPr>
        <c:crossAx val="71715490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a:lstStyle/>
          <a:p>
            <a:pPr>
              <a:defRPr sz="1100" b="1" i="0" u="none" strike="noStrike" baseline="0">
                <a:solidFill>
                  <a:srgbClr val="333333"/>
                </a:solidFill>
                <a:latin typeface="Arial"/>
                <a:ea typeface="Arial"/>
                <a:cs typeface="Arial"/>
              </a:defRPr>
            </a:pPr>
            <a:endParaRPr lang="es-CO"/>
          </a:p>
        </c:txPr>
      </c:dTable>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1" i="0" u="none" strike="noStrike" baseline="0">
          <a:solidFill>
            <a:srgbClr val="000000"/>
          </a:solidFill>
          <a:latin typeface="Arial"/>
          <a:ea typeface="Arial"/>
          <a:cs typeface="Arial"/>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Arial"/>
                <a:ea typeface="Arial"/>
                <a:cs typeface="Arial"/>
              </a:defRPr>
            </a:pPr>
            <a:r>
              <a:rPr lang="es-CO"/>
              <a:t>ESTADISTICA POR MODALIDAD DE CONTRATACION</a:t>
            </a:r>
          </a:p>
        </c:rich>
      </c:tx>
      <c:overlay val="0"/>
      <c:spPr>
        <a:noFill/>
        <a:ln w="25400">
          <a:noFill/>
        </a:ln>
      </c:spPr>
    </c:title>
    <c:autoTitleDeleted val="0"/>
    <c:view3D>
      <c:rotX val="15"/>
      <c:rotY val="2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'[1]2016'!$D$110</c:f>
              <c:strCache>
                <c:ptCount val="1"/>
                <c:pt idx="0">
                  <c:v>CANTIDAD 2015</c:v>
                </c:pt>
              </c:strCache>
            </c:strRef>
          </c:tx>
          <c:spPr>
            <a:solidFill>
              <a:srgbClr val="4F81BD"/>
            </a:solidFill>
            <a:ln w="25400">
              <a:noFill/>
            </a:ln>
          </c:spPr>
          <c:invertIfNegative val="0"/>
          <c:cat>
            <c:strRef>
              <c:f>'[1]2016'!$C$111:$C$115</c:f>
              <c:strCache>
                <c:ptCount val="5"/>
                <c:pt idx="0">
                  <c:v>MINIMA CUANTIA</c:v>
                </c:pt>
                <c:pt idx="1">
                  <c:v>SAMC</c:v>
                </c:pt>
                <c:pt idx="2">
                  <c:v>CD</c:v>
                </c:pt>
                <c:pt idx="3">
                  <c:v>LP</c:v>
                </c:pt>
                <c:pt idx="4">
                  <c:v>CM</c:v>
                </c:pt>
              </c:strCache>
            </c:strRef>
          </c:cat>
          <c:val>
            <c:numRef>
              <c:f>'[1]2016'!$D$111:$D$115</c:f>
              <c:numCache>
                <c:formatCode>General</c:formatCode>
                <c:ptCount val="5"/>
                <c:pt idx="0">
                  <c:v>93</c:v>
                </c:pt>
                <c:pt idx="1">
                  <c:v>54</c:v>
                </c:pt>
                <c:pt idx="2">
                  <c:v>2</c:v>
                </c:pt>
                <c:pt idx="3">
                  <c:v>0</c:v>
                </c:pt>
                <c:pt idx="4">
                  <c:v>0</c:v>
                </c:pt>
              </c:numCache>
            </c:numRef>
          </c:val>
        </c:ser>
        <c:ser>
          <c:idx val="1"/>
          <c:order val="1"/>
          <c:tx>
            <c:strRef>
              <c:f>'[1]2016'!$E$110</c:f>
              <c:strCache>
                <c:ptCount val="1"/>
                <c:pt idx="0">
                  <c:v>CANTIDAD 2016</c:v>
                </c:pt>
              </c:strCache>
            </c:strRef>
          </c:tx>
          <c:spPr>
            <a:solidFill>
              <a:srgbClr val="C0504D"/>
            </a:solidFill>
            <a:ln w="25400">
              <a:noFill/>
            </a:ln>
          </c:spPr>
          <c:invertIfNegative val="0"/>
          <c:cat>
            <c:strRef>
              <c:f>'[1]2016'!$C$111:$C$115</c:f>
              <c:strCache>
                <c:ptCount val="5"/>
                <c:pt idx="0">
                  <c:v>MINIMA CUANTIA</c:v>
                </c:pt>
                <c:pt idx="1">
                  <c:v>SAMC</c:v>
                </c:pt>
                <c:pt idx="2">
                  <c:v>CD</c:v>
                </c:pt>
                <c:pt idx="3">
                  <c:v>LP</c:v>
                </c:pt>
                <c:pt idx="4">
                  <c:v>CM</c:v>
                </c:pt>
              </c:strCache>
            </c:strRef>
          </c:cat>
          <c:val>
            <c:numRef>
              <c:f>'[1]2016'!$E$111:$E$115</c:f>
              <c:numCache>
                <c:formatCode>General</c:formatCode>
                <c:ptCount val="5"/>
                <c:pt idx="0">
                  <c:v>21</c:v>
                </c:pt>
                <c:pt idx="1">
                  <c:v>12</c:v>
                </c:pt>
                <c:pt idx="2">
                  <c:v>2</c:v>
                </c:pt>
                <c:pt idx="3">
                  <c:v>0</c:v>
                </c:pt>
                <c:pt idx="4">
                  <c:v>0</c:v>
                </c:pt>
              </c:numCache>
            </c:numRef>
          </c:val>
        </c:ser>
        <c:dLbls>
          <c:showLegendKey val="0"/>
          <c:showVal val="0"/>
          <c:showCatName val="0"/>
          <c:showSerName val="0"/>
          <c:showPercent val="0"/>
          <c:showBubbleSize val="0"/>
        </c:dLbls>
        <c:gapWidth val="150"/>
        <c:shape val="box"/>
        <c:axId val="717155296"/>
        <c:axId val="244186112"/>
        <c:axId val="0"/>
      </c:bar3DChart>
      <c:catAx>
        <c:axId val="717155296"/>
        <c:scaling>
          <c:orientation val="minMax"/>
        </c:scaling>
        <c:delete val="0"/>
        <c:axPos val="b"/>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Arial"/>
                <a:ea typeface="Arial"/>
                <a:cs typeface="Arial"/>
              </a:defRPr>
            </a:pPr>
            <a:endParaRPr lang="es-CO"/>
          </a:p>
        </c:txPr>
        <c:crossAx val="244186112"/>
        <c:crosses val="autoZero"/>
        <c:auto val="1"/>
        <c:lblAlgn val="ctr"/>
        <c:lblOffset val="100"/>
        <c:noMultiLvlLbl val="0"/>
      </c:catAx>
      <c:valAx>
        <c:axId val="2441861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Arial"/>
                <a:ea typeface="Arial"/>
                <a:cs typeface="Arial"/>
              </a:defRPr>
            </a:pPr>
            <a:endParaRPr lang="es-CO"/>
          </a:p>
        </c:txPr>
        <c:crossAx val="7171552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a:lstStyle/>
          <a:p>
            <a:pPr>
              <a:defRPr sz="900" b="0" i="0" u="none" strike="noStrike" baseline="0">
                <a:solidFill>
                  <a:srgbClr val="333333"/>
                </a:solidFill>
                <a:latin typeface="Arial"/>
                <a:ea typeface="Arial"/>
                <a:cs typeface="Arial"/>
              </a:defRPr>
            </a:pPr>
            <a:endParaRPr lang="es-CO"/>
          </a:p>
        </c:txPr>
      </c:dTable>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Arial"/>
          <a:ea typeface="Arial"/>
          <a:cs typeface="Arial"/>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0" b="1" i="0" u="none" strike="noStrike" baseline="0">
                <a:solidFill>
                  <a:srgbClr val="000000"/>
                </a:solidFill>
                <a:latin typeface="Calibri"/>
                <a:ea typeface="Calibri"/>
                <a:cs typeface="Calibri"/>
              </a:defRPr>
            </a:pPr>
            <a:r>
              <a:rPr lang="es-CO"/>
              <a:t>GESTION CONTRACTUAL POR VALOR</a:t>
            </a:r>
          </a:p>
        </c:rich>
      </c:tx>
      <c:overlay val="0"/>
      <c:spPr>
        <a:noFill/>
        <a:ln w="25400">
          <a:noFill/>
        </a:ln>
      </c:spPr>
    </c:title>
    <c:autoTitleDeleted val="0"/>
    <c:view3D>
      <c:rotX val="15"/>
      <c:rotY val="2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'[1]2016'!$D$102</c:f>
              <c:strCache>
                <c:ptCount val="1"/>
                <c:pt idx="0">
                  <c:v>VALOR 2015</c:v>
                </c:pt>
              </c:strCache>
            </c:strRef>
          </c:tx>
          <c:spPr>
            <a:solidFill>
              <a:srgbClr val="4F81BD"/>
            </a:solidFill>
            <a:ln w="25400">
              <a:noFill/>
            </a:ln>
          </c:spPr>
          <c:invertIfNegative val="0"/>
          <c:cat>
            <c:strRef>
              <c:f>'[1]2016'!$C$103:$C$105</c:f>
              <c:strCache>
                <c:ptCount val="3"/>
                <c:pt idx="0">
                  <c:v>VALOR APERTURADO</c:v>
                </c:pt>
                <c:pt idx="1">
                  <c:v>VALOR DECLARADO DESIERTO</c:v>
                </c:pt>
                <c:pt idx="2">
                  <c:v>VALOR ADJUDICADO</c:v>
                </c:pt>
              </c:strCache>
            </c:strRef>
          </c:cat>
          <c:val>
            <c:numRef>
              <c:f>'[1]2016'!$D$103:$D$105</c:f>
              <c:numCache>
                <c:formatCode>_-* #.##0\ _€_-;\-* #.##0\ _€_-;_-* "-"??\ _€_-;_-@_-</c:formatCode>
                <c:ptCount val="3"/>
                <c:pt idx="0">
                  <c:v>31164860868</c:v>
                </c:pt>
                <c:pt idx="1">
                  <c:v>3993852600</c:v>
                </c:pt>
                <c:pt idx="2">
                  <c:v>27142102299</c:v>
                </c:pt>
              </c:numCache>
            </c:numRef>
          </c:val>
        </c:ser>
        <c:ser>
          <c:idx val="1"/>
          <c:order val="1"/>
          <c:tx>
            <c:strRef>
              <c:f>'[1]2016'!$E$102</c:f>
              <c:strCache>
                <c:ptCount val="1"/>
                <c:pt idx="0">
                  <c:v>VALOR 2016</c:v>
                </c:pt>
              </c:strCache>
            </c:strRef>
          </c:tx>
          <c:spPr>
            <a:solidFill>
              <a:srgbClr val="C0504D"/>
            </a:solidFill>
            <a:ln w="25400">
              <a:noFill/>
            </a:ln>
          </c:spPr>
          <c:invertIfNegative val="0"/>
          <c:cat>
            <c:strRef>
              <c:f>'[1]2016'!$C$103:$C$105</c:f>
              <c:strCache>
                <c:ptCount val="3"/>
                <c:pt idx="0">
                  <c:v>VALOR APERTURADO</c:v>
                </c:pt>
                <c:pt idx="1">
                  <c:v>VALOR DECLARADO DESIERTO</c:v>
                </c:pt>
                <c:pt idx="2">
                  <c:v>VALOR ADJUDICADO</c:v>
                </c:pt>
              </c:strCache>
            </c:strRef>
          </c:cat>
          <c:val>
            <c:numRef>
              <c:f>'[1]2016'!$E$103:$E$105</c:f>
              <c:numCache>
                <c:formatCode>_-* #.##0\ _€_-;\-* #.##0\ _€_-;_-* "-"??\ _€_-;_-@_-</c:formatCode>
                <c:ptCount val="3"/>
                <c:pt idx="0">
                  <c:v>9960684892</c:v>
                </c:pt>
                <c:pt idx="1">
                  <c:v>3495698163</c:v>
                </c:pt>
                <c:pt idx="2">
                  <c:v>6464986729</c:v>
                </c:pt>
              </c:numCache>
            </c:numRef>
          </c:val>
        </c:ser>
        <c:dLbls>
          <c:showLegendKey val="0"/>
          <c:showVal val="0"/>
          <c:showCatName val="0"/>
          <c:showSerName val="0"/>
          <c:showPercent val="0"/>
          <c:showBubbleSize val="0"/>
        </c:dLbls>
        <c:gapWidth val="150"/>
        <c:shape val="box"/>
        <c:axId val="285903016"/>
        <c:axId val="285899096"/>
        <c:axId val="0"/>
      </c:bar3DChart>
      <c:catAx>
        <c:axId val="285903016"/>
        <c:scaling>
          <c:orientation val="minMax"/>
        </c:scaling>
        <c:delete val="0"/>
        <c:axPos val="b"/>
        <c:numFmt formatCode="General" sourceLinked="1"/>
        <c:majorTickMark val="none"/>
        <c:minorTickMark val="none"/>
        <c:tickLblPos val="nextTo"/>
        <c:spPr>
          <a:ln w="9525">
            <a:noFill/>
          </a:ln>
        </c:spPr>
        <c:txPr>
          <a:bodyPr rot="0" vert="horz"/>
          <a:lstStyle/>
          <a:p>
            <a:pPr>
              <a:defRPr sz="1100" b="0" i="0" u="none" strike="noStrike" baseline="0">
                <a:solidFill>
                  <a:srgbClr val="000000"/>
                </a:solidFill>
                <a:latin typeface="Calibri"/>
                <a:ea typeface="Calibri"/>
                <a:cs typeface="Calibri"/>
              </a:defRPr>
            </a:pPr>
            <a:endParaRPr lang="es-CO"/>
          </a:p>
        </c:txPr>
        <c:crossAx val="285899096"/>
        <c:crosses val="autoZero"/>
        <c:auto val="1"/>
        <c:lblAlgn val="ctr"/>
        <c:lblOffset val="100"/>
        <c:noMultiLvlLbl val="0"/>
      </c:catAx>
      <c:valAx>
        <c:axId val="285899096"/>
        <c:scaling>
          <c:orientation val="minMax"/>
        </c:scaling>
        <c:delete val="0"/>
        <c:axPos val="l"/>
        <c:majorGridlines>
          <c:spPr>
            <a:ln w="9525" cap="flat" cmpd="sng" algn="ctr">
              <a:solidFill>
                <a:schemeClr val="tx1">
                  <a:lumMod val="15000"/>
                  <a:lumOff val="85000"/>
                </a:schemeClr>
              </a:solidFill>
              <a:round/>
            </a:ln>
            <a:effectLst/>
          </c:spPr>
        </c:majorGridlines>
        <c:numFmt formatCode="_-* #.##0\ _€_-;\-* #.##0\ _€_-;_-* &quot;-&quot;??\ _€_-;_-@_-" sourceLinked="1"/>
        <c:majorTickMark val="none"/>
        <c:minorTickMark val="none"/>
        <c:tickLblPos val="nextTo"/>
        <c:spPr>
          <a:ln w="9525">
            <a:noFill/>
          </a:ln>
        </c:spPr>
        <c:txPr>
          <a:bodyPr rot="0" vert="horz"/>
          <a:lstStyle/>
          <a:p>
            <a:pPr>
              <a:defRPr sz="1100" b="0" i="0" u="none" strike="noStrike" baseline="0">
                <a:solidFill>
                  <a:srgbClr val="000000"/>
                </a:solidFill>
                <a:latin typeface="Calibri"/>
                <a:ea typeface="Calibri"/>
                <a:cs typeface="Calibri"/>
              </a:defRPr>
            </a:pPr>
            <a:endParaRPr lang="es-CO"/>
          </a:p>
        </c:txPr>
        <c:crossAx val="28590301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a:lstStyle/>
          <a:p>
            <a:pPr>
              <a:defRPr sz="1100" b="0" i="0" u="none" strike="noStrike" baseline="0">
                <a:solidFill>
                  <a:srgbClr val="000000"/>
                </a:solidFill>
                <a:latin typeface="Calibri"/>
                <a:ea typeface="Calibri"/>
                <a:cs typeface="Calibri"/>
              </a:defRPr>
            </a:pPr>
            <a:endParaRPr lang="es-CO"/>
          </a:p>
        </c:txPr>
      </c:dTable>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18</xdr:col>
      <xdr:colOff>1800225</xdr:colOff>
      <xdr:row>63</xdr:row>
      <xdr:rowOff>85725</xdr:rowOff>
    </xdr:from>
    <xdr:to>
      <xdr:col>27</xdr:col>
      <xdr:colOff>609600</xdr:colOff>
      <xdr:row>76</xdr:row>
      <xdr:rowOff>171450</xdr:rowOff>
    </xdr:to>
    <xdr:graphicFrame macro="">
      <xdr:nvGraphicFramePr>
        <xdr:cNvPr id="7"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628650</xdr:colOff>
      <xdr:row>80</xdr:row>
      <xdr:rowOff>38100</xdr:rowOff>
    </xdr:from>
    <xdr:to>
      <xdr:col>9</xdr:col>
      <xdr:colOff>2219325</xdr:colOff>
      <xdr:row>97</xdr:row>
      <xdr:rowOff>47625</xdr:rowOff>
    </xdr:to>
    <xdr:graphicFrame macro="">
      <xdr:nvGraphicFramePr>
        <xdr:cNvPr id="8"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628650</xdr:colOff>
      <xdr:row>100</xdr:row>
      <xdr:rowOff>19050</xdr:rowOff>
    </xdr:from>
    <xdr:to>
      <xdr:col>9</xdr:col>
      <xdr:colOff>2266950</xdr:colOff>
      <xdr:row>117</xdr:row>
      <xdr:rowOff>47625</xdr:rowOff>
    </xdr:to>
    <xdr:graphicFrame macro="">
      <xdr:nvGraphicFramePr>
        <xdr:cNvPr id="9"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571500</xdr:colOff>
      <xdr:row>62</xdr:row>
      <xdr:rowOff>180975</xdr:rowOff>
    </xdr:from>
    <xdr:to>
      <xdr:col>9</xdr:col>
      <xdr:colOff>2162175</xdr:colOff>
      <xdr:row>78</xdr:row>
      <xdr:rowOff>152400</xdr:rowOff>
    </xdr:to>
    <xdr:graphicFrame macro="">
      <xdr:nvGraphicFramePr>
        <xdr:cNvPr id="10"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561975</xdr:colOff>
      <xdr:row>46</xdr:row>
      <xdr:rowOff>85725</xdr:rowOff>
    </xdr:from>
    <xdr:to>
      <xdr:col>9</xdr:col>
      <xdr:colOff>2076450</xdr:colOff>
      <xdr:row>60</xdr:row>
      <xdr:rowOff>19050</xdr:rowOff>
    </xdr:to>
    <xdr:graphicFrame macro="">
      <xdr:nvGraphicFramePr>
        <xdr:cNvPr id="11"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3%20A%202017%20GESTION%20CONTRACTUAL%20VIGENC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heetName val="2012"/>
      <sheetName val="2013"/>
      <sheetName val="2014"/>
      <sheetName val="2015"/>
      <sheetName val="2016"/>
      <sheetName val="CI-2016"/>
      <sheetName val="2017 PRESU"/>
      <sheetName val="2017"/>
      <sheetName val="CI-2017"/>
    </sheetNames>
    <sheetDataSet>
      <sheetData sheetId="0"/>
      <sheetData sheetId="1"/>
      <sheetData sheetId="2"/>
      <sheetData sheetId="3"/>
      <sheetData sheetId="4"/>
      <sheetData sheetId="5">
        <row r="102">
          <cell r="D102" t="str">
            <v>VALOR 2015</v>
          </cell>
          <cell r="E102" t="str">
            <v>VALOR 2016</v>
          </cell>
        </row>
        <row r="103">
          <cell r="C103" t="str">
            <v>VALOR APERTURADO</v>
          </cell>
          <cell r="D103">
            <v>31164860868</v>
          </cell>
          <cell r="E103">
            <v>9960684892</v>
          </cell>
        </row>
        <row r="104">
          <cell r="C104" t="str">
            <v>VALOR DECLARADO DESIERTO</v>
          </cell>
          <cell r="D104">
            <v>3993852600</v>
          </cell>
          <cell r="E104">
            <v>3495698163</v>
          </cell>
        </row>
        <row r="105">
          <cell r="C105" t="str">
            <v>VALOR ADJUDICADO</v>
          </cell>
          <cell r="D105">
            <v>27142102299</v>
          </cell>
          <cell r="E105">
            <v>6464986729</v>
          </cell>
        </row>
        <row r="110">
          <cell r="D110" t="str">
            <v>CANTIDAD 2015</v>
          </cell>
          <cell r="E110" t="str">
            <v>CANTIDAD 2016</v>
          </cell>
        </row>
        <row r="111">
          <cell r="C111" t="str">
            <v>MINIMA CUANTIA</v>
          </cell>
          <cell r="D111">
            <v>93</v>
          </cell>
          <cell r="E111">
            <v>21</v>
          </cell>
        </row>
        <row r="112">
          <cell r="C112" t="str">
            <v>SAMC</v>
          </cell>
          <cell r="D112">
            <v>54</v>
          </cell>
          <cell r="E112">
            <v>12</v>
          </cell>
        </row>
        <row r="113">
          <cell r="C113" t="str">
            <v>CD</v>
          </cell>
          <cell r="D113">
            <v>2</v>
          </cell>
          <cell r="E113">
            <v>2</v>
          </cell>
        </row>
        <row r="114">
          <cell r="C114" t="str">
            <v>LP</v>
          </cell>
          <cell r="D114">
            <v>0</v>
          </cell>
          <cell r="E114">
            <v>0</v>
          </cell>
        </row>
        <row r="115">
          <cell r="C115" t="str">
            <v>CM</v>
          </cell>
          <cell r="D115">
            <v>0</v>
          </cell>
          <cell r="E115">
            <v>0</v>
          </cell>
        </row>
        <row r="140">
          <cell r="D140" t="str">
            <v>PROCESOS APERTURADOS 2015</v>
          </cell>
          <cell r="E140" t="str">
            <v>PROCESOS APERTURADOS 2016</v>
          </cell>
        </row>
        <row r="141">
          <cell r="C141" t="str">
            <v>COMEDORES</v>
          </cell>
          <cell r="D141">
            <v>81</v>
          </cell>
          <cell r="E141">
            <v>25</v>
          </cell>
        </row>
        <row r="142">
          <cell r="C142" t="str">
            <v xml:space="preserve">COMUBUSTIBLES </v>
          </cell>
          <cell r="D142">
            <v>32</v>
          </cell>
          <cell r="E142">
            <v>8</v>
          </cell>
        </row>
        <row r="143">
          <cell r="C143" t="str">
            <v>CADS</v>
          </cell>
          <cell r="D143">
            <v>23</v>
          </cell>
          <cell r="E143">
            <v>4</v>
          </cell>
        </row>
        <row r="144">
          <cell r="C144" t="str">
            <v>ADMINSTRATIVA</v>
          </cell>
          <cell r="D144">
            <v>13</v>
          </cell>
          <cell r="E144">
            <v>0</v>
          </cell>
        </row>
        <row r="146">
          <cell r="D146" t="str">
            <v>VALOR 2015</v>
          </cell>
          <cell r="E146" t="str">
            <v>VALOR 2016</v>
          </cell>
        </row>
        <row r="147">
          <cell r="C147" t="str">
            <v>COMEDORES</v>
          </cell>
          <cell r="D147">
            <v>14571608323</v>
          </cell>
          <cell r="E147">
            <v>8023527565</v>
          </cell>
        </row>
        <row r="148">
          <cell r="C148" t="str">
            <v xml:space="preserve">COMUBUSTIBLES </v>
          </cell>
          <cell r="D148">
            <v>6525787900</v>
          </cell>
          <cell r="E148">
            <v>288058752</v>
          </cell>
        </row>
        <row r="149">
          <cell r="C149" t="str">
            <v>CADS</v>
          </cell>
          <cell r="D149">
            <v>5714693586</v>
          </cell>
          <cell r="E149">
            <v>1558603675</v>
          </cell>
        </row>
        <row r="150">
          <cell r="C150" t="str">
            <v>ADMINSTRATIVA</v>
          </cell>
          <cell r="D150">
            <v>330012490</v>
          </cell>
          <cell r="E150">
            <v>0</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85"/>
  <sheetViews>
    <sheetView tabSelected="1" workbookViewId="0">
      <selection activeCell="A4" sqref="A4"/>
    </sheetView>
  </sheetViews>
  <sheetFormatPr baseColWidth="10" defaultRowHeight="15" x14ac:dyDescent="0.25"/>
  <cols>
    <col min="1" max="1" width="6.140625" customWidth="1"/>
    <col min="2" max="2" width="6" style="1" customWidth="1"/>
    <col min="3" max="3" width="35.42578125" bestFit="1" customWidth="1"/>
    <col min="4" max="4" width="43" bestFit="1" customWidth="1"/>
    <col min="5" max="5" width="42.7109375" style="2" bestFit="1" customWidth="1"/>
    <col min="6" max="6" width="47.7109375" style="18" customWidth="1"/>
    <col min="7" max="7" width="20.7109375" style="4" hidden="1" customWidth="1"/>
    <col min="8" max="8" width="35.7109375" style="4" bestFit="1" customWidth="1"/>
    <col min="9" max="9" width="39.85546875" hidden="1" customWidth="1"/>
    <col min="10" max="10" width="37.28515625" style="5" bestFit="1" customWidth="1"/>
    <col min="11" max="11" width="29" style="6" hidden="1" customWidth="1"/>
    <col min="12" max="12" width="27.42578125" style="7" hidden="1" customWidth="1"/>
    <col min="13" max="13" width="35" style="7" hidden="1" customWidth="1"/>
    <col min="14" max="14" width="23.28515625" style="8" hidden="1" customWidth="1"/>
    <col min="15" max="15" width="27.140625" style="8" hidden="1" customWidth="1"/>
    <col min="16" max="16" width="33.140625" style="8" hidden="1" customWidth="1"/>
    <col min="17" max="17" width="33.42578125" style="8" hidden="1" customWidth="1"/>
    <col min="18" max="18" width="24" style="9" customWidth="1"/>
    <col min="19" max="19" width="42.7109375" style="10" bestFit="1" customWidth="1"/>
    <col min="20" max="20" width="23.5703125" style="11" customWidth="1"/>
    <col min="21" max="21" width="8" style="12" hidden="1" customWidth="1"/>
    <col min="22" max="22" width="22" style="12" bestFit="1" customWidth="1"/>
    <col min="23" max="23" width="22.140625" style="11" customWidth="1"/>
    <col min="24" max="24" width="18.28515625" style="12" customWidth="1"/>
    <col min="25" max="25" width="22.42578125" style="13" hidden="1" customWidth="1"/>
    <col min="26" max="26" width="21.42578125" style="14" customWidth="1"/>
    <col min="27" max="27" width="24.28515625" hidden="1" customWidth="1"/>
    <col min="28" max="28" width="24.85546875" style="15" bestFit="1" customWidth="1"/>
    <col min="29" max="29" width="22.28515625" style="1" bestFit="1" customWidth="1"/>
    <col min="30" max="30" width="28.42578125" style="1" bestFit="1" customWidth="1"/>
    <col min="31" max="31" width="28.7109375" style="16" bestFit="1" customWidth="1"/>
    <col min="32" max="32" width="19.140625" style="17" hidden="1" customWidth="1"/>
    <col min="33" max="33" width="131" style="1" bestFit="1" customWidth="1"/>
    <col min="34" max="78" width="11.42578125" style="1" customWidth="1"/>
    <col min="257" max="257" width="6.140625" customWidth="1"/>
    <col min="258" max="258" width="6" customWidth="1"/>
    <col min="259" max="259" width="35.42578125" bestFit="1" customWidth="1"/>
    <col min="260" max="260" width="43" bestFit="1" customWidth="1"/>
    <col min="261" max="261" width="42.7109375" bestFit="1" customWidth="1"/>
    <col min="262" max="262" width="47.7109375" customWidth="1"/>
    <col min="263" max="263" width="0" hidden="1" customWidth="1"/>
    <col min="264" max="264" width="35.7109375" bestFit="1" customWidth="1"/>
    <col min="265" max="265" width="0" hidden="1" customWidth="1"/>
    <col min="266" max="266" width="37.28515625" bestFit="1" customWidth="1"/>
    <col min="267" max="273" width="0" hidden="1" customWidth="1"/>
    <col min="274" max="274" width="24" customWidth="1"/>
    <col min="275" max="275" width="42.7109375" bestFit="1" customWidth="1"/>
    <col min="276" max="276" width="23.5703125" customWidth="1"/>
    <col min="277" max="277" width="0" hidden="1" customWidth="1"/>
    <col min="278" max="278" width="22" bestFit="1" customWidth="1"/>
    <col min="279" max="279" width="22.140625" customWidth="1"/>
    <col min="280" max="280" width="18.28515625" customWidth="1"/>
    <col min="281" max="281" width="0" hidden="1" customWidth="1"/>
    <col min="282" max="282" width="21.42578125" customWidth="1"/>
    <col min="283" max="283" width="0" hidden="1" customWidth="1"/>
    <col min="284" max="284" width="24.85546875" bestFit="1" customWidth="1"/>
    <col min="285" max="285" width="22.28515625" bestFit="1" customWidth="1"/>
    <col min="286" max="286" width="28.42578125" bestFit="1" customWidth="1"/>
    <col min="287" max="287" width="28.7109375" bestFit="1" customWidth="1"/>
    <col min="288" max="288" width="0" hidden="1" customWidth="1"/>
    <col min="289" max="289" width="131" bestFit="1" customWidth="1"/>
    <col min="290" max="334" width="11.42578125" customWidth="1"/>
    <col min="513" max="513" width="6.140625" customWidth="1"/>
    <col min="514" max="514" width="6" customWidth="1"/>
    <col min="515" max="515" width="35.42578125" bestFit="1" customWidth="1"/>
    <col min="516" max="516" width="43" bestFit="1" customWidth="1"/>
    <col min="517" max="517" width="42.7109375" bestFit="1" customWidth="1"/>
    <col min="518" max="518" width="47.7109375" customWidth="1"/>
    <col min="519" max="519" width="0" hidden="1" customWidth="1"/>
    <col min="520" max="520" width="35.7109375" bestFit="1" customWidth="1"/>
    <col min="521" max="521" width="0" hidden="1" customWidth="1"/>
    <col min="522" max="522" width="37.28515625" bestFit="1" customWidth="1"/>
    <col min="523" max="529" width="0" hidden="1" customWidth="1"/>
    <col min="530" max="530" width="24" customWidth="1"/>
    <col min="531" max="531" width="42.7109375" bestFit="1" customWidth="1"/>
    <col min="532" max="532" width="23.5703125" customWidth="1"/>
    <col min="533" max="533" width="0" hidden="1" customWidth="1"/>
    <col min="534" max="534" width="22" bestFit="1" customWidth="1"/>
    <col min="535" max="535" width="22.140625" customWidth="1"/>
    <col min="536" max="536" width="18.28515625" customWidth="1"/>
    <col min="537" max="537" width="0" hidden="1" customWidth="1"/>
    <col min="538" max="538" width="21.42578125" customWidth="1"/>
    <col min="539" max="539" width="0" hidden="1" customWidth="1"/>
    <col min="540" max="540" width="24.85546875" bestFit="1" customWidth="1"/>
    <col min="541" max="541" width="22.28515625" bestFit="1" customWidth="1"/>
    <col min="542" max="542" width="28.42578125" bestFit="1" customWidth="1"/>
    <col min="543" max="543" width="28.7109375" bestFit="1" customWidth="1"/>
    <col min="544" max="544" width="0" hidden="1" customWidth="1"/>
    <col min="545" max="545" width="131" bestFit="1" customWidth="1"/>
    <col min="546" max="590" width="11.42578125" customWidth="1"/>
    <col min="769" max="769" width="6.140625" customWidth="1"/>
    <col min="770" max="770" width="6" customWidth="1"/>
    <col min="771" max="771" width="35.42578125" bestFit="1" customWidth="1"/>
    <col min="772" max="772" width="43" bestFit="1" customWidth="1"/>
    <col min="773" max="773" width="42.7109375" bestFit="1" customWidth="1"/>
    <col min="774" max="774" width="47.7109375" customWidth="1"/>
    <col min="775" max="775" width="0" hidden="1" customWidth="1"/>
    <col min="776" max="776" width="35.7109375" bestFit="1" customWidth="1"/>
    <col min="777" max="777" width="0" hidden="1" customWidth="1"/>
    <col min="778" max="778" width="37.28515625" bestFit="1" customWidth="1"/>
    <col min="779" max="785" width="0" hidden="1" customWidth="1"/>
    <col min="786" max="786" width="24" customWidth="1"/>
    <col min="787" max="787" width="42.7109375" bestFit="1" customWidth="1"/>
    <col min="788" max="788" width="23.5703125" customWidth="1"/>
    <col min="789" max="789" width="0" hidden="1" customWidth="1"/>
    <col min="790" max="790" width="22" bestFit="1" customWidth="1"/>
    <col min="791" max="791" width="22.140625" customWidth="1"/>
    <col min="792" max="792" width="18.28515625" customWidth="1"/>
    <col min="793" max="793" width="0" hidden="1" customWidth="1"/>
    <col min="794" max="794" width="21.42578125" customWidth="1"/>
    <col min="795" max="795" width="0" hidden="1" customWidth="1"/>
    <col min="796" max="796" width="24.85546875" bestFit="1" customWidth="1"/>
    <col min="797" max="797" width="22.28515625" bestFit="1" customWidth="1"/>
    <col min="798" max="798" width="28.42578125" bestFit="1" customWidth="1"/>
    <col min="799" max="799" width="28.7109375" bestFit="1" customWidth="1"/>
    <col min="800" max="800" width="0" hidden="1" customWidth="1"/>
    <col min="801" max="801" width="131" bestFit="1" customWidth="1"/>
    <col min="802" max="846" width="11.42578125" customWidth="1"/>
    <col min="1025" max="1025" width="6.140625" customWidth="1"/>
    <col min="1026" max="1026" width="6" customWidth="1"/>
    <col min="1027" max="1027" width="35.42578125" bestFit="1" customWidth="1"/>
    <col min="1028" max="1028" width="43" bestFit="1" customWidth="1"/>
    <col min="1029" max="1029" width="42.7109375" bestFit="1" customWidth="1"/>
    <col min="1030" max="1030" width="47.7109375" customWidth="1"/>
    <col min="1031" max="1031" width="0" hidden="1" customWidth="1"/>
    <col min="1032" max="1032" width="35.7109375" bestFit="1" customWidth="1"/>
    <col min="1033" max="1033" width="0" hidden="1" customWidth="1"/>
    <col min="1034" max="1034" width="37.28515625" bestFit="1" customWidth="1"/>
    <col min="1035" max="1041" width="0" hidden="1" customWidth="1"/>
    <col min="1042" max="1042" width="24" customWidth="1"/>
    <col min="1043" max="1043" width="42.7109375" bestFit="1" customWidth="1"/>
    <col min="1044" max="1044" width="23.5703125" customWidth="1"/>
    <col min="1045" max="1045" width="0" hidden="1" customWidth="1"/>
    <col min="1046" max="1046" width="22" bestFit="1" customWidth="1"/>
    <col min="1047" max="1047" width="22.140625" customWidth="1"/>
    <col min="1048" max="1048" width="18.28515625" customWidth="1"/>
    <col min="1049" max="1049" width="0" hidden="1" customWidth="1"/>
    <col min="1050" max="1050" width="21.42578125" customWidth="1"/>
    <col min="1051" max="1051" width="0" hidden="1" customWidth="1"/>
    <col min="1052" max="1052" width="24.85546875" bestFit="1" customWidth="1"/>
    <col min="1053" max="1053" width="22.28515625" bestFit="1" customWidth="1"/>
    <col min="1054" max="1054" width="28.42578125" bestFit="1" customWidth="1"/>
    <col min="1055" max="1055" width="28.7109375" bestFit="1" customWidth="1"/>
    <col min="1056" max="1056" width="0" hidden="1" customWidth="1"/>
    <col min="1057" max="1057" width="131" bestFit="1" customWidth="1"/>
    <col min="1058" max="1102" width="11.42578125" customWidth="1"/>
    <col min="1281" max="1281" width="6.140625" customWidth="1"/>
    <col min="1282" max="1282" width="6" customWidth="1"/>
    <col min="1283" max="1283" width="35.42578125" bestFit="1" customWidth="1"/>
    <col min="1284" max="1284" width="43" bestFit="1" customWidth="1"/>
    <col min="1285" max="1285" width="42.7109375" bestFit="1" customWidth="1"/>
    <col min="1286" max="1286" width="47.7109375" customWidth="1"/>
    <col min="1287" max="1287" width="0" hidden="1" customWidth="1"/>
    <col min="1288" max="1288" width="35.7109375" bestFit="1" customWidth="1"/>
    <col min="1289" max="1289" width="0" hidden="1" customWidth="1"/>
    <col min="1290" max="1290" width="37.28515625" bestFit="1" customWidth="1"/>
    <col min="1291" max="1297" width="0" hidden="1" customWidth="1"/>
    <col min="1298" max="1298" width="24" customWidth="1"/>
    <col min="1299" max="1299" width="42.7109375" bestFit="1" customWidth="1"/>
    <col min="1300" max="1300" width="23.5703125" customWidth="1"/>
    <col min="1301" max="1301" width="0" hidden="1" customWidth="1"/>
    <col min="1302" max="1302" width="22" bestFit="1" customWidth="1"/>
    <col min="1303" max="1303" width="22.140625" customWidth="1"/>
    <col min="1304" max="1304" width="18.28515625" customWidth="1"/>
    <col min="1305" max="1305" width="0" hidden="1" customWidth="1"/>
    <col min="1306" max="1306" width="21.42578125" customWidth="1"/>
    <col min="1307" max="1307" width="0" hidden="1" customWidth="1"/>
    <col min="1308" max="1308" width="24.85546875" bestFit="1" customWidth="1"/>
    <col min="1309" max="1309" width="22.28515625" bestFit="1" customWidth="1"/>
    <col min="1310" max="1310" width="28.42578125" bestFit="1" customWidth="1"/>
    <col min="1311" max="1311" width="28.7109375" bestFit="1" customWidth="1"/>
    <col min="1312" max="1312" width="0" hidden="1" customWidth="1"/>
    <col min="1313" max="1313" width="131" bestFit="1" customWidth="1"/>
    <col min="1314" max="1358" width="11.42578125" customWidth="1"/>
    <col min="1537" max="1537" width="6.140625" customWidth="1"/>
    <col min="1538" max="1538" width="6" customWidth="1"/>
    <col min="1539" max="1539" width="35.42578125" bestFit="1" customWidth="1"/>
    <col min="1540" max="1540" width="43" bestFit="1" customWidth="1"/>
    <col min="1541" max="1541" width="42.7109375" bestFit="1" customWidth="1"/>
    <col min="1542" max="1542" width="47.7109375" customWidth="1"/>
    <col min="1543" max="1543" width="0" hidden="1" customWidth="1"/>
    <col min="1544" max="1544" width="35.7109375" bestFit="1" customWidth="1"/>
    <col min="1545" max="1545" width="0" hidden="1" customWidth="1"/>
    <col min="1546" max="1546" width="37.28515625" bestFit="1" customWidth="1"/>
    <col min="1547" max="1553" width="0" hidden="1" customWidth="1"/>
    <col min="1554" max="1554" width="24" customWidth="1"/>
    <col min="1555" max="1555" width="42.7109375" bestFit="1" customWidth="1"/>
    <col min="1556" max="1556" width="23.5703125" customWidth="1"/>
    <col min="1557" max="1557" width="0" hidden="1" customWidth="1"/>
    <col min="1558" max="1558" width="22" bestFit="1" customWidth="1"/>
    <col min="1559" max="1559" width="22.140625" customWidth="1"/>
    <col min="1560" max="1560" width="18.28515625" customWidth="1"/>
    <col min="1561" max="1561" width="0" hidden="1" customWidth="1"/>
    <col min="1562" max="1562" width="21.42578125" customWidth="1"/>
    <col min="1563" max="1563" width="0" hidden="1" customWidth="1"/>
    <col min="1564" max="1564" width="24.85546875" bestFit="1" customWidth="1"/>
    <col min="1565" max="1565" width="22.28515625" bestFit="1" customWidth="1"/>
    <col min="1566" max="1566" width="28.42578125" bestFit="1" customWidth="1"/>
    <col min="1567" max="1567" width="28.7109375" bestFit="1" customWidth="1"/>
    <col min="1568" max="1568" width="0" hidden="1" customWidth="1"/>
    <col min="1569" max="1569" width="131" bestFit="1" customWidth="1"/>
    <col min="1570" max="1614" width="11.42578125" customWidth="1"/>
    <col min="1793" max="1793" width="6.140625" customWidth="1"/>
    <col min="1794" max="1794" width="6" customWidth="1"/>
    <col min="1795" max="1795" width="35.42578125" bestFit="1" customWidth="1"/>
    <col min="1796" max="1796" width="43" bestFit="1" customWidth="1"/>
    <col min="1797" max="1797" width="42.7109375" bestFit="1" customWidth="1"/>
    <col min="1798" max="1798" width="47.7109375" customWidth="1"/>
    <col min="1799" max="1799" width="0" hidden="1" customWidth="1"/>
    <col min="1800" max="1800" width="35.7109375" bestFit="1" customWidth="1"/>
    <col min="1801" max="1801" width="0" hidden="1" customWidth="1"/>
    <col min="1802" max="1802" width="37.28515625" bestFit="1" customWidth="1"/>
    <col min="1803" max="1809" width="0" hidden="1" customWidth="1"/>
    <col min="1810" max="1810" width="24" customWidth="1"/>
    <col min="1811" max="1811" width="42.7109375" bestFit="1" customWidth="1"/>
    <col min="1812" max="1812" width="23.5703125" customWidth="1"/>
    <col min="1813" max="1813" width="0" hidden="1" customWidth="1"/>
    <col min="1814" max="1814" width="22" bestFit="1" customWidth="1"/>
    <col min="1815" max="1815" width="22.140625" customWidth="1"/>
    <col min="1816" max="1816" width="18.28515625" customWidth="1"/>
    <col min="1817" max="1817" width="0" hidden="1" customWidth="1"/>
    <col min="1818" max="1818" width="21.42578125" customWidth="1"/>
    <col min="1819" max="1819" width="0" hidden="1" customWidth="1"/>
    <col min="1820" max="1820" width="24.85546875" bestFit="1" customWidth="1"/>
    <col min="1821" max="1821" width="22.28515625" bestFit="1" customWidth="1"/>
    <col min="1822" max="1822" width="28.42578125" bestFit="1" customWidth="1"/>
    <col min="1823" max="1823" width="28.7109375" bestFit="1" customWidth="1"/>
    <col min="1824" max="1824" width="0" hidden="1" customWidth="1"/>
    <col min="1825" max="1825" width="131" bestFit="1" customWidth="1"/>
    <col min="1826" max="1870" width="11.42578125" customWidth="1"/>
    <col min="2049" max="2049" width="6.140625" customWidth="1"/>
    <col min="2050" max="2050" width="6" customWidth="1"/>
    <col min="2051" max="2051" width="35.42578125" bestFit="1" customWidth="1"/>
    <col min="2052" max="2052" width="43" bestFit="1" customWidth="1"/>
    <col min="2053" max="2053" width="42.7109375" bestFit="1" customWidth="1"/>
    <col min="2054" max="2054" width="47.7109375" customWidth="1"/>
    <col min="2055" max="2055" width="0" hidden="1" customWidth="1"/>
    <col min="2056" max="2056" width="35.7109375" bestFit="1" customWidth="1"/>
    <col min="2057" max="2057" width="0" hidden="1" customWidth="1"/>
    <col min="2058" max="2058" width="37.28515625" bestFit="1" customWidth="1"/>
    <col min="2059" max="2065" width="0" hidden="1" customWidth="1"/>
    <col min="2066" max="2066" width="24" customWidth="1"/>
    <col min="2067" max="2067" width="42.7109375" bestFit="1" customWidth="1"/>
    <col min="2068" max="2068" width="23.5703125" customWidth="1"/>
    <col min="2069" max="2069" width="0" hidden="1" customWidth="1"/>
    <col min="2070" max="2070" width="22" bestFit="1" customWidth="1"/>
    <col min="2071" max="2071" width="22.140625" customWidth="1"/>
    <col min="2072" max="2072" width="18.28515625" customWidth="1"/>
    <col min="2073" max="2073" width="0" hidden="1" customWidth="1"/>
    <col min="2074" max="2074" width="21.42578125" customWidth="1"/>
    <col min="2075" max="2075" width="0" hidden="1" customWidth="1"/>
    <col min="2076" max="2076" width="24.85546875" bestFit="1" customWidth="1"/>
    <col min="2077" max="2077" width="22.28515625" bestFit="1" customWidth="1"/>
    <col min="2078" max="2078" width="28.42578125" bestFit="1" customWidth="1"/>
    <col min="2079" max="2079" width="28.7109375" bestFit="1" customWidth="1"/>
    <col min="2080" max="2080" width="0" hidden="1" customWidth="1"/>
    <col min="2081" max="2081" width="131" bestFit="1" customWidth="1"/>
    <col min="2082" max="2126" width="11.42578125" customWidth="1"/>
    <col min="2305" max="2305" width="6.140625" customWidth="1"/>
    <col min="2306" max="2306" width="6" customWidth="1"/>
    <col min="2307" max="2307" width="35.42578125" bestFit="1" customWidth="1"/>
    <col min="2308" max="2308" width="43" bestFit="1" customWidth="1"/>
    <col min="2309" max="2309" width="42.7109375" bestFit="1" customWidth="1"/>
    <col min="2310" max="2310" width="47.7109375" customWidth="1"/>
    <col min="2311" max="2311" width="0" hidden="1" customWidth="1"/>
    <col min="2312" max="2312" width="35.7109375" bestFit="1" customWidth="1"/>
    <col min="2313" max="2313" width="0" hidden="1" customWidth="1"/>
    <col min="2314" max="2314" width="37.28515625" bestFit="1" customWidth="1"/>
    <col min="2315" max="2321" width="0" hidden="1" customWidth="1"/>
    <col min="2322" max="2322" width="24" customWidth="1"/>
    <col min="2323" max="2323" width="42.7109375" bestFit="1" customWidth="1"/>
    <col min="2324" max="2324" width="23.5703125" customWidth="1"/>
    <col min="2325" max="2325" width="0" hidden="1" customWidth="1"/>
    <col min="2326" max="2326" width="22" bestFit="1" customWidth="1"/>
    <col min="2327" max="2327" width="22.140625" customWidth="1"/>
    <col min="2328" max="2328" width="18.28515625" customWidth="1"/>
    <col min="2329" max="2329" width="0" hidden="1" customWidth="1"/>
    <col min="2330" max="2330" width="21.42578125" customWidth="1"/>
    <col min="2331" max="2331" width="0" hidden="1" customWidth="1"/>
    <col min="2332" max="2332" width="24.85546875" bestFit="1" customWidth="1"/>
    <col min="2333" max="2333" width="22.28515625" bestFit="1" customWidth="1"/>
    <col min="2334" max="2334" width="28.42578125" bestFit="1" customWidth="1"/>
    <col min="2335" max="2335" width="28.7109375" bestFit="1" customWidth="1"/>
    <col min="2336" max="2336" width="0" hidden="1" customWidth="1"/>
    <col min="2337" max="2337" width="131" bestFit="1" customWidth="1"/>
    <col min="2338" max="2382" width="11.42578125" customWidth="1"/>
    <col min="2561" max="2561" width="6.140625" customWidth="1"/>
    <col min="2562" max="2562" width="6" customWidth="1"/>
    <col min="2563" max="2563" width="35.42578125" bestFit="1" customWidth="1"/>
    <col min="2564" max="2564" width="43" bestFit="1" customWidth="1"/>
    <col min="2565" max="2565" width="42.7109375" bestFit="1" customWidth="1"/>
    <col min="2566" max="2566" width="47.7109375" customWidth="1"/>
    <col min="2567" max="2567" width="0" hidden="1" customWidth="1"/>
    <col min="2568" max="2568" width="35.7109375" bestFit="1" customWidth="1"/>
    <col min="2569" max="2569" width="0" hidden="1" customWidth="1"/>
    <col min="2570" max="2570" width="37.28515625" bestFit="1" customWidth="1"/>
    <col min="2571" max="2577" width="0" hidden="1" customWidth="1"/>
    <col min="2578" max="2578" width="24" customWidth="1"/>
    <col min="2579" max="2579" width="42.7109375" bestFit="1" customWidth="1"/>
    <col min="2580" max="2580" width="23.5703125" customWidth="1"/>
    <col min="2581" max="2581" width="0" hidden="1" customWidth="1"/>
    <col min="2582" max="2582" width="22" bestFit="1" customWidth="1"/>
    <col min="2583" max="2583" width="22.140625" customWidth="1"/>
    <col min="2584" max="2584" width="18.28515625" customWidth="1"/>
    <col min="2585" max="2585" width="0" hidden="1" customWidth="1"/>
    <col min="2586" max="2586" width="21.42578125" customWidth="1"/>
    <col min="2587" max="2587" width="0" hidden="1" customWidth="1"/>
    <col min="2588" max="2588" width="24.85546875" bestFit="1" customWidth="1"/>
    <col min="2589" max="2589" width="22.28515625" bestFit="1" customWidth="1"/>
    <col min="2590" max="2590" width="28.42578125" bestFit="1" customWidth="1"/>
    <col min="2591" max="2591" width="28.7109375" bestFit="1" customWidth="1"/>
    <col min="2592" max="2592" width="0" hidden="1" customWidth="1"/>
    <col min="2593" max="2593" width="131" bestFit="1" customWidth="1"/>
    <col min="2594" max="2638" width="11.42578125" customWidth="1"/>
    <col min="2817" max="2817" width="6.140625" customWidth="1"/>
    <col min="2818" max="2818" width="6" customWidth="1"/>
    <col min="2819" max="2819" width="35.42578125" bestFit="1" customWidth="1"/>
    <col min="2820" max="2820" width="43" bestFit="1" customWidth="1"/>
    <col min="2821" max="2821" width="42.7109375" bestFit="1" customWidth="1"/>
    <col min="2822" max="2822" width="47.7109375" customWidth="1"/>
    <col min="2823" max="2823" width="0" hidden="1" customWidth="1"/>
    <col min="2824" max="2824" width="35.7109375" bestFit="1" customWidth="1"/>
    <col min="2825" max="2825" width="0" hidden="1" customWidth="1"/>
    <col min="2826" max="2826" width="37.28515625" bestFit="1" customWidth="1"/>
    <col min="2827" max="2833" width="0" hidden="1" customWidth="1"/>
    <col min="2834" max="2834" width="24" customWidth="1"/>
    <col min="2835" max="2835" width="42.7109375" bestFit="1" customWidth="1"/>
    <col min="2836" max="2836" width="23.5703125" customWidth="1"/>
    <col min="2837" max="2837" width="0" hidden="1" customWidth="1"/>
    <col min="2838" max="2838" width="22" bestFit="1" customWidth="1"/>
    <col min="2839" max="2839" width="22.140625" customWidth="1"/>
    <col min="2840" max="2840" width="18.28515625" customWidth="1"/>
    <col min="2841" max="2841" width="0" hidden="1" customWidth="1"/>
    <col min="2842" max="2842" width="21.42578125" customWidth="1"/>
    <col min="2843" max="2843" width="0" hidden="1" customWidth="1"/>
    <col min="2844" max="2844" width="24.85546875" bestFit="1" customWidth="1"/>
    <col min="2845" max="2845" width="22.28515625" bestFit="1" customWidth="1"/>
    <col min="2846" max="2846" width="28.42578125" bestFit="1" customWidth="1"/>
    <col min="2847" max="2847" width="28.7109375" bestFit="1" customWidth="1"/>
    <col min="2848" max="2848" width="0" hidden="1" customWidth="1"/>
    <col min="2849" max="2849" width="131" bestFit="1" customWidth="1"/>
    <col min="2850" max="2894" width="11.42578125" customWidth="1"/>
    <col min="3073" max="3073" width="6.140625" customWidth="1"/>
    <col min="3074" max="3074" width="6" customWidth="1"/>
    <col min="3075" max="3075" width="35.42578125" bestFit="1" customWidth="1"/>
    <col min="3076" max="3076" width="43" bestFit="1" customWidth="1"/>
    <col min="3077" max="3077" width="42.7109375" bestFit="1" customWidth="1"/>
    <col min="3078" max="3078" width="47.7109375" customWidth="1"/>
    <col min="3079" max="3079" width="0" hidden="1" customWidth="1"/>
    <col min="3080" max="3080" width="35.7109375" bestFit="1" customWidth="1"/>
    <col min="3081" max="3081" width="0" hidden="1" customWidth="1"/>
    <col min="3082" max="3082" width="37.28515625" bestFit="1" customWidth="1"/>
    <col min="3083" max="3089" width="0" hidden="1" customWidth="1"/>
    <col min="3090" max="3090" width="24" customWidth="1"/>
    <col min="3091" max="3091" width="42.7109375" bestFit="1" customWidth="1"/>
    <col min="3092" max="3092" width="23.5703125" customWidth="1"/>
    <col min="3093" max="3093" width="0" hidden="1" customWidth="1"/>
    <col min="3094" max="3094" width="22" bestFit="1" customWidth="1"/>
    <col min="3095" max="3095" width="22.140625" customWidth="1"/>
    <col min="3096" max="3096" width="18.28515625" customWidth="1"/>
    <col min="3097" max="3097" width="0" hidden="1" customWidth="1"/>
    <col min="3098" max="3098" width="21.42578125" customWidth="1"/>
    <col min="3099" max="3099" width="0" hidden="1" customWidth="1"/>
    <col min="3100" max="3100" width="24.85546875" bestFit="1" customWidth="1"/>
    <col min="3101" max="3101" width="22.28515625" bestFit="1" customWidth="1"/>
    <col min="3102" max="3102" width="28.42578125" bestFit="1" customWidth="1"/>
    <col min="3103" max="3103" width="28.7109375" bestFit="1" customWidth="1"/>
    <col min="3104" max="3104" width="0" hidden="1" customWidth="1"/>
    <col min="3105" max="3105" width="131" bestFit="1" customWidth="1"/>
    <col min="3106" max="3150" width="11.42578125" customWidth="1"/>
    <col min="3329" max="3329" width="6.140625" customWidth="1"/>
    <col min="3330" max="3330" width="6" customWidth="1"/>
    <col min="3331" max="3331" width="35.42578125" bestFit="1" customWidth="1"/>
    <col min="3332" max="3332" width="43" bestFit="1" customWidth="1"/>
    <col min="3333" max="3333" width="42.7109375" bestFit="1" customWidth="1"/>
    <col min="3334" max="3334" width="47.7109375" customWidth="1"/>
    <col min="3335" max="3335" width="0" hidden="1" customWidth="1"/>
    <col min="3336" max="3336" width="35.7109375" bestFit="1" customWidth="1"/>
    <col min="3337" max="3337" width="0" hidden="1" customWidth="1"/>
    <col min="3338" max="3338" width="37.28515625" bestFit="1" customWidth="1"/>
    <col min="3339" max="3345" width="0" hidden="1" customWidth="1"/>
    <col min="3346" max="3346" width="24" customWidth="1"/>
    <col min="3347" max="3347" width="42.7109375" bestFit="1" customWidth="1"/>
    <col min="3348" max="3348" width="23.5703125" customWidth="1"/>
    <col min="3349" max="3349" width="0" hidden="1" customWidth="1"/>
    <col min="3350" max="3350" width="22" bestFit="1" customWidth="1"/>
    <col min="3351" max="3351" width="22.140625" customWidth="1"/>
    <col min="3352" max="3352" width="18.28515625" customWidth="1"/>
    <col min="3353" max="3353" width="0" hidden="1" customWidth="1"/>
    <col min="3354" max="3354" width="21.42578125" customWidth="1"/>
    <col min="3355" max="3355" width="0" hidden="1" customWidth="1"/>
    <col min="3356" max="3356" width="24.85546875" bestFit="1" customWidth="1"/>
    <col min="3357" max="3357" width="22.28515625" bestFit="1" customWidth="1"/>
    <col min="3358" max="3358" width="28.42578125" bestFit="1" customWidth="1"/>
    <col min="3359" max="3359" width="28.7109375" bestFit="1" customWidth="1"/>
    <col min="3360" max="3360" width="0" hidden="1" customWidth="1"/>
    <col min="3361" max="3361" width="131" bestFit="1" customWidth="1"/>
    <col min="3362" max="3406" width="11.42578125" customWidth="1"/>
    <col min="3585" max="3585" width="6.140625" customWidth="1"/>
    <col min="3586" max="3586" width="6" customWidth="1"/>
    <col min="3587" max="3587" width="35.42578125" bestFit="1" customWidth="1"/>
    <col min="3588" max="3588" width="43" bestFit="1" customWidth="1"/>
    <col min="3589" max="3589" width="42.7109375" bestFit="1" customWidth="1"/>
    <col min="3590" max="3590" width="47.7109375" customWidth="1"/>
    <col min="3591" max="3591" width="0" hidden="1" customWidth="1"/>
    <col min="3592" max="3592" width="35.7109375" bestFit="1" customWidth="1"/>
    <col min="3593" max="3593" width="0" hidden="1" customWidth="1"/>
    <col min="3594" max="3594" width="37.28515625" bestFit="1" customWidth="1"/>
    <col min="3595" max="3601" width="0" hidden="1" customWidth="1"/>
    <col min="3602" max="3602" width="24" customWidth="1"/>
    <col min="3603" max="3603" width="42.7109375" bestFit="1" customWidth="1"/>
    <col min="3604" max="3604" width="23.5703125" customWidth="1"/>
    <col min="3605" max="3605" width="0" hidden="1" customWidth="1"/>
    <col min="3606" max="3606" width="22" bestFit="1" customWidth="1"/>
    <col min="3607" max="3607" width="22.140625" customWidth="1"/>
    <col min="3608" max="3608" width="18.28515625" customWidth="1"/>
    <col min="3609" max="3609" width="0" hidden="1" customWidth="1"/>
    <col min="3610" max="3610" width="21.42578125" customWidth="1"/>
    <col min="3611" max="3611" width="0" hidden="1" customWidth="1"/>
    <col min="3612" max="3612" width="24.85546875" bestFit="1" customWidth="1"/>
    <col min="3613" max="3613" width="22.28515625" bestFit="1" customWidth="1"/>
    <col min="3614" max="3614" width="28.42578125" bestFit="1" customWidth="1"/>
    <col min="3615" max="3615" width="28.7109375" bestFit="1" customWidth="1"/>
    <col min="3616" max="3616" width="0" hidden="1" customWidth="1"/>
    <col min="3617" max="3617" width="131" bestFit="1" customWidth="1"/>
    <col min="3618" max="3662" width="11.42578125" customWidth="1"/>
    <col min="3841" max="3841" width="6.140625" customWidth="1"/>
    <col min="3842" max="3842" width="6" customWidth="1"/>
    <col min="3843" max="3843" width="35.42578125" bestFit="1" customWidth="1"/>
    <col min="3844" max="3844" width="43" bestFit="1" customWidth="1"/>
    <col min="3845" max="3845" width="42.7109375" bestFit="1" customWidth="1"/>
    <col min="3846" max="3846" width="47.7109375" customWidth="1"/>
    <col min="3847" max="3847" width="0" hidden="1" customWidth="1"/>
    <col min="3848" max="3848" width="35.7109375" bestFit="1" customWidth="1"/>
    <col min="3849" max="3849" width="0" hidden="1" customWidth="1"/>
    <col min="3850" max="3850" width="37.28515625" bestFit="1" customWidth="1"/>
    <col min="3851" max="3857" width="0" hidden="1" customWidth="1"/>
    <col min="3858" max="3858" width="24" customWidth="1"/>
    <col min="3859" max="3859" width="42.7109375" bestFit="1" customWidth="1"/>
    <col min="3860" max="3860" width="23.5703125" customWidth="1"/>
    <col min="3861" max="3861" width="0" hidden="1" customWidth="1"/>
    <col min="3862" max="3862" width="22" bestFit="1" customWidth="1"/>
    <col min="3863" max="3863" width="22.140625" customWidth="1"/>
    <col min="3864" max="3864" width="18.28515625" customWidth="1"/>
    <col min="3865" max="3865" width="0" hidden="1" customWidth="1"/>
    <col min="3866" max="3866" width="21.42578125" customWidth="1"/>
    <col min="3867" max="3867" width="0" hidden="1" customWidth="1"/>
    <col min="3868" max="3868" width="24.85546875" bestFit="1" customWidth="1"/>
    <col min="3869" max="3869" width="22.28515625" bestFit="1" customWidth="1"/>
    <col min="3870" max="3870" width="28.42578125" bestFit="1" customWidth="1"/>
    <col min="3871" max="3871" width="28.7109375" bestFit="1" customWidth="1"/>
    <col min="3872" max="3872" width="0" hidden="1" customWidth="1"/>
    <col min="3873" max="3873" width="131" bestFit="1" customWidth="1"/>
    <col min="3874" max="3918" width="11.42578125" customWidth="1"/>
    <col min="4097" max="4097" width="6.140625" customWidth="1"/>
    <col min="4098" max="4098" width="6" customWidth="1"/>
    <col min="4099" max="4099" width="35.42578125" bestFit="1" customWidth="1"/>
    <col min="4100" max="4100" width="43" bestFit="1" customWidth="1"/>
    <col min="4101" max="4101" width="42.7109375" bestFit="1" customWidth="1"/>
    <col min="4102" max="4102" width="47.7109375" customWidth="1"/>
    <col min="4103" max="4103" width="0" hidden="1" customWidth="1"/>
    <col min="4104" max="4104" width="35.7109375" bestFit="1" customWidth="1"/>
    <col min="4105" max="4105" width="0" hidden="1" customWidth="1"/>
    <col min="4106" max="4106" width="37.28515625" bestFit="1" customWidth="1"/>
    <col min="4107" max="4113" width="0" hidden="1" customWidth="1"/>
    <col min="4114" max="4114" width="24" customWidth="1"/>
    <col min="4115" max="4115" width="42.7109375" bestFit="1" customWidth="1"/>
    <col min="4116" max="4116" width="23.5703125" customWidth="1"/>
    <col min="4117" max="4117" width="0" hidden="1" customWidth="1"/>
    <col min="4118" max="4118" width="22" bestFit="1" customWidth="1"/>
    <col min="4119" max="4119" width="22.140625" customWidth="1"/>
    <col min="4120" max="4120" width="18.28515625" customWidth="1"/>
    <col min="4121" max="4121" width="0" hidden="1" customWidth="1"/>
    <col min="4122" max="4122" width="21.42578125" customWidth="1"/>
    <col min="4123" max="4123" width="0" hidden="1" customWidth="1"/>
    <col min="4124" max="4124" width="24.85546875" bestFit="1" customWidth="1"/>
    <col min="4125" max="4125" width="22.28515625" bestFit="1" customWidth="1"/>
    <col min="4126" max="4126" width="28.42578125" bestFit="1" customWidth="1"/>
    <col min="4127" max="4127" width="28.7109375" bestFit="1" customWidth="1"/>
    <col min="4128" max="4128" width="0" hidden="1" customWidth="1"/>
    <col min="4129" max="4129" width="131" bestFit="1" customWidth="1"/>
    <col min="4130" max="4174" width="11.42578125" customWidth="1"/>
    <col min="4353" max="4353" width="6.140625" customWidth="1"/>
    <col min="4354" max="4354" width="6" customWidth="1"/>
    <col min="4355" max="4355" width="35.42578125" bestFit="1" customWidth="1"/>
    <col min="4356" max="4356" width="43" bestFit="1" customWidth="1"/>
    <col min="4357" max="4357" width="42.7109375" bestFit="1" customWidth="1"/>
    <col min="4358" max="4358" width="47.7109375" customWidth="1"/>
    <col min="4359" max="4359" width="0" hidden="1" customWidth="1"/>
    <col min="4360" max="4360" width="35.7109375" bestFit="1" customWidth="1"/>
    <col min="4361" max="4361" width="0" hidden="1" customWidth="1"/>
    <col min="4362" max="4362" width="37.28515625" bestFit="1" customWidth="1"/>
    <col min="4363" max="4369" width="0" hidden="1" customWidth="1"/>
    <col min="4370" max="4370" width="24" customWidth="1"/>
    <col min="4371" max="4371" width="42.7109375" bestFit="1" customWidth="1"/>
    <col min="4372" max="4372" width="23.5703125" customWidth="1"/>
    <col min="4373" max="4373" width="0" hidden="1" customWidth="1"/>
    <col min="4374" max="4374" width="22" bestFit="1" customWidth="1"/>
    <col min="4375" max="4375" width="22.140625" customWidth="1"/>
    <col min="4376" max="4376" width="18.28515625" customWidth="1"/>
    <col min="4377" max="4377" width="0" hidden="1" customWidth="1"/>
    <col min="4378" max="4378" width="21.42578125" customWidth="1"/>
    <col min="4379" max="4379" width="0" hidden="1" customWidth="1"/>
    <col min="4380" max="4380" width="24.85546875" bestFit="1" customWidth="1"/>
    <col min="4381" max="4381" width="22.28515625" bestFit="1" customWidth="1"/>
    <col min="4382" max="4382" width="28.42578125" bestFit="1" customWidth="1"/>
    <col min="4383" max="4383" width="28.7109375" bestFit="1" customWidth="1"/>
    <col min="4384" max="4384" width="0" hidden="1" customWidth="1"/>
    <col min="4385" max="4385" width="131" bestFit="1" customWidth="1"/>
    <col min="4386" max="4430" width="11.42578125" customWidth="1"/>
    <col min="4609" max="4609" width="6.140625" customWidth="1"/>
    <col min="4610" max="4610" width="6" customWidth="1"/>
    <col min="4611" max="4611" width="35.42578125" bestFit="1" customWidth="1"/>
    <col min="4612" max="4612" width="43" bestFit="1" customWidth="1"/>
    <col min="4613" max="4613" width="42.7109375" bestFit="1" customWidth="1"/>
    <col min="4614" max="4614" width="47.7109375" customWidth="1"/>
    <col min="4615" max="4615" width="0" hidden="1" customWidth="1"/>
    <col min="4616" max="4616" width="35.7109375" bestFit="1" customWidth="1"/>
    <col min="4617" max="4617" width="0" hidden="1" customWidth="1"/>
    <col min="4618" max="4618" width="37.28515625" bestFit="1" customWidth="1"/>
    <col min="4619" max="4625" width="0" hidden="1" customWidth="1"/>
    <col min="4626" max="4626" width="24" customWidth="1"/>
    <col min="4627" max="4627" width="42.7109375" bestFit="1" customWidth="1"/>
    <col min="4628" max="4628" width="23.5703125" customWidth="1"/>
    <col min="4629" max="4629" width="0" hidden="1" customWidth="1"/>
    <col min="4630" max="4630" width="22" bestFit="1" customWidth="1"/>
    <col min="4631" max="4631" width="22.140625" customWidth="1"/>
    <col min="4632" max="4632" width="18.28515625" customWidth="1"/>
    <col min="4633" max="4633" width="0" hidden="1" customWidth="1"/>
    <col min="4634" max="4634" width="21.42578125" customWidth="1"/>
    <col min="4635" max="4635" width="0" hidden="1" customWidth="1"/>
    <col min="4636" max="4636" width="24.85546875" bestFit="1" customWidth="1"/>
    <col min="4637" max="4637" width="22.28515625" bestFit="1" customWidth="1"/>
    <col min="4638" max="4638" width="28.42578125" bestFit="1" customWidth="1"/>
    <col min="4639" max="4639" width="28.7109375" bestFit="1" customWidth="1"/>
    <col min="4640" max="4640" width="0" hidden="1" customWidth="1"/>
    <col min="4641" max="4641" width="131" bestFit="1" customWidth="1"/>
    <col min="4642" max="4686" width="11.42578125" customWidth="1"/>
    <col min="4865" max="4865" width="6.140625" customWidth="1"/>
    <col min="4866" max="4866" width="6" customWidth="1"/>
    <col min="4867" max="4867" width="35.42578125" bestFit="1" customWidth="1"/>
    <col min="4868" max="4868" width="43" bestFit="1" customWidth="1"/>
    <col min="4869" max="4869" width="42.7109375" bestFit="1" customWidth="1"/>
    <col min="4870" max="4870" width="47.7109375" customWidth="1"/>
    <col min="4871" max="4871" width="0" hidden="1" customWidth="1"/>
    <col min="4872" max="4872" width="35.7109375" bestFit="1" customWidth="1"/>
    <col min="4873" max="4873" width="0" hidden="1" customWidth="1"/>
    <col min="4874" max="4874" width="37.28515625" bestFit="1" customWidth="1"/>
    <col min="4875" max="4881" width="0" hidden="1" customWidth="1"/>
    <col min="4882" max="4882" width="24" customWidth="1"/>
    <col min="4883" max="4883" width="42.7109375" bestFit="1" customWidth="1"/>
    <col min="4884" max="4884" width="23.5703125" customWidth="1"/>
    <col min="4885" max="4885" width="0" hidden="1" customWidth="1"/>
    <col min="4886" max="4886" width="22" bestFit="1" customWidth="1"/>
    <col min="4887" max="4887" width="22.140625" customWidth="1"/>
    <col min="4888" max="4888" width="18.28515625" customWidth="1"/>
    <col min="4889" max="4889" width="0" hidden="1" customWidth="1"/>
    <col min="4890" max="4890" width="21.42578125" customWidth="1"/>
    <col min="4891" max="4891" width="0" hidden="1" customWidth="1"/>
    <col min="4892" max="4892" width="24.85546875" bestFit="1" customWidth="1"/>
    <col min="4893" max="4893" width="22.28515625" bestFit="1" customWidth="1"/>
    <col min="4894" max="4894" width="28.42578125" bestFit="1" customWidth="1"/>
    <col min="4895" max="4895" width="28.7109375" bestFit="1" customWidth="1"/>
    <col min="4896" max="4896" width="0" hidden="1" customWidth="1"/>
    <col min="4897" max="4897" width="131" bestFit="1" customWidth="1"/>
    <col min="4898" max="4942" width="11.42578125" customWidth="1"/>
    <col min="5121" max="5121" width="6.140625" customWidth="1"/>
    <col min="5122" max="5122" width="6" customWidth="1"/>
    <col min="5123" max="5123" width="35.42578125" bestFit="1" customWidth="1"/>
    <col min="5124" max="5124" width="43" bestFit="1" customWidth="1"/>
    <col min="5125" max="5125" width="42.7109375" bestFit="1" customWidth="1"/>
    <col min="5126" max="5126" width="47.7109375" customWidth="1"/>
    <col min="5127" max="5127" width="0" hidden="1" customWidth="1"/>
    <col min="5128" max="5128" width="35.7109375" bestFit="1" customWidth="1"/>
    <col min="5129" max="5129" width="0" hidden="1" customWidth="1"/>
    <col min="5130" max="5130" width="37.28515625" bestFit="1" customWidth="1"/>
    <col min="5131" max="5137" width="0" hidden="1" customWidth="1"/>
    <col min="5138" max="5138" width="24" customWidth="1"/>
    <col min="5139" max="5139" width="42.7109375" bestFit="1" customWidth="1"/>
    <col min="5140" max="5140" width="23.5703125" customWidth="1"/>
    <col min="5141" max="5141" width="0" hidden="1" customWidth="1"/>
    <col min="5142" max="5142" width="22" bestFit="1" customWidth="1"/>
    <col min="5143" max="5143" width="22.140625" customWidth="1"/>
    <col min="5144" max="5144" width="18.28515625" customWidth="1"/>
    <col min="5145" max="5145" width="0" hidden="1" customWidth="1"/>
    <col min="5146" max="5146" width="21.42578125" customWidth="1"/>
    <col min="5147" max="5147" width="0" hidden="1" customWidth="1"/>
    <col min="5148" max="5148" width="24.85546875" bestFit="1" customWidth="1"/>
    <col min="5149" max="5149" width="22.28515625" bestFit="1" customWidth="1"/>
    <col min="5150" max="5150" width="28.42578125" bestFit="1" customWidth="1"/>
    <col min="5151" max="5151" width="28.7109375" bestFit="1" customWidth="1"/>
    <col min="5152" max="5152" width="0" hidden="1" customWidth="1"/>
    <col min="5153" max="5153" width="131" bestFit="1" customWidth="1"/>
    <col min="5154" max="5198" width="11.42578125" customWidth="1"/>
    <col min="5377" max="5377" width="6.140625" customWidth="1"/>
    <col min="5378" max="5378" width="6" customWidth="1"/>
    <col min="5379" max="5379" width="35.42578125" bestFit="1" customWidth="1"/>
    <col min="5380" max="5380" width="43" bestFit="1" customWidth="1"/>
    <col min="5381" max="5381" width="42.7109375" bestFit="1" customWidth="1"/>
    <col min="5382" max="5382" width="47.7109375" customWidth="1"/>
    <col min="5383" max="5383" width="0" hidden="1" customWidth="1"/>
    <col min="5384" max="5384" width="35.7109375" bestFit="1" customWidth="1"/>
    <col min="5385" max="5385" width="0" hidden="1" customWidth="1"/>
    <col min="5386" max="5386" width="37.28515625" bestFit="1" customWidth="1"/>
    <col min="5387" max="5393" width="0" hidden="1" customWidth="1"/>
    <col min="5394" max="5394" width="24" customWidth="1"/>
    <col min="5395" max="5395" width="42.7109375" bestFit="1" customWidth="1"/>
    <col min="5396" max="5396" width="23.5703125" customWidth="1"/>
    <col min="5397" max="5397" width="0" hidden="1" customWidth="1"/>
    <col min="5398" max="5398" width="22" bestFit="1" customWidth="1"/>
    <col min="5399" max="5399" width="22.140625" customWidth="1"/>
    <col min="5400" max="5400" width="18.28515625" customWidth="1"/>
    <col min="5401" max="5401" width="0" hidden="1" customWidth="1"/>
    <col min="5402" max="5402" width="21.42578125" customWidth="1"/>
    <col min="5403" max="5403" width="0" hidden="1" customWidth="1"/>
    <col min="5404" max="5404" width="24.85546875" bestFit="1" customWidth="1"/>
    <col min="5405" max="5405" width="22.28515625" bestFit="1" customWidth="1"/>
    <col min="5406" max="5406" width="28.42578125" bestFit="1" customWidth="1"/>
    <col min="5407" max="5407" width="28.7109375" bestFit="1" customWidth="1"/>
    <col min="5408" max="5408" width="0" hidden="1" customWidth="1"/>
    <col min="5409" max="5409" width="131" bestFit="1" customWidth="1"/>
    <col min="5410" max="5454" width="11.42578125" customWidth="1"/>
    <col min="5633" max="5633" width="6.140625" customWidth="1"/>
    <col min="5634" max="5634" width="6" customWidth="1"/>
    <col min="5635" max="5635" width="35.42578125" bestFit="1" customWidth="1"/>
    <col min="5636" max="5636" width="43" bestFit="1" customWidth="1"/>
    <col min="5637" max="5637" width="42.7109375" bestFit="1" customWidth="1"/>
    <col min="5638" max="5638" width="47.7109375" customWidth="1"/>
    <col min="5639" max="5639" width="0" hidden="1" customWidth="1"/>
    <col min="5640" max="5640" width="35.7109375" bestFit="1" customWidth="1"/>
    <col min="5641" max="5641" width="0" hidden="1" customWidth="1"/>
    <col min="5642" max="5642" width="37.28515625" bestFit="1" customWidth="1"/>
    <col min="5643" max="5649" width="0" hidden="1" customWidth="1"/>
    <col min="5650" max="5650" width="24" customWidth="1"/>
    <col min="5651" max="5651" width="42.7109375" bestFit="1" customWidth="1"/>
    <col min="5652" max="5652" width="23.5703125" customWidth="1"/>
    <col min="5653" max="5653" width="0" hidden="1" customWidth="1"/>
    <col min="5654" max="5654" width="22" bestFit="1" customWidth="1"/>
    <col min="5655" max="5655" width="22.140625" customWidth="1"/>
    <col min="5656" max="5656" width="18.28515625" customWidth="1"/>
    <col min="5657" max="5657" width="0" hidden="1" customWidth="1"/>
    <col min="5658" max="5658" width="21.42578125" customWidth="1"/>
    <col min="5659" max="5659" width="0" hidden="1" customWidth="1"/>
    <col min="5660" max="5660" width="24.85546875" bestFit="1" customWidth="1"/>
    <col min="5661" max="5661" width="22.28515625" bestFit="1" customWidth="1"/>
    <col min="5662" max="5662" width="28.42578125" bestFit="1" customWidth="1"/>
    <col min="5663" max="5663" width="28.7109375" bestFit="1" customWidth="1"/>
    <col min="5664" max="5664" width="0" hidden="1" customWidth="1"/>
    <col min="5665" max="5665" width="131" bestFit="1" customWidth="1"/>
    <col min="5666" max="5710" width="11.42578125" customWidth="1"/>
    <col min="5889" max="5889" width="6.140625" customWidth="1"/>
    <col min="5890" max="5890" width="6" customWidth="1"/>
    <col min="5891" max="5891" width="35.42578125" bestFit="1" customWidth="1"/>
    <col min="5892" max="5892" width="43" bestFit="1" customWidth="1"/>
    <col min="5893" max="5893" width="42.7109375" bestFit="1" customWidth="1"/>
    <col min="5894" max="5894" width="47.7109375" customWidth="1"/>
    <col min="5895" max="5895" width="0" hidden="1" customWidth="1"/>
    <col min="5896" max="5896" width="35.7109375" bestFit="1" customWidth="1"/>
    <col min="5897" max="5897" width="0" hidden="1" customWidth="1"/>
    <col min="5898" max="5898" width="37.28515625" bestFit="1" customWidth="1"/>
    <col min="5899" max="5905" width="0" hidden="1" customWidth="1"/>
    <col min="5906" max="5906" width="24" customWidth="1"/>
    <col min="5907" max="5907" width="42.7109375" bestFit="1" customWidth="1"/>
    <col min="5908" max="5908" width="23.5703125" customWidth="1"/>
    <col min="5909" max="5909" width="0" hidden="1" customWidth="1"/>
    <col min="5910" max="5910" width="22" bestFit="1" customWidth="1"/>
    <col min="5911" max="5911" width="22.140625" customWidth="1"/>
    <col min="5912" max="5912" width="18.28515625" customWidth="1"/>
    <col min="5913" max="5913" width="0" hidden="1" customWidth="1"/>
    <col min="5914" max="5914" width="21.42578125" customWidth="1"/>
    <col min="5915" max="5915" width="0" hidden="1" customWidth="1"/>
    <col min="5916" max="5916" width="24.85546875" bestFit="1" customWidth="1"/>
    <col min="5917" max="5917" width="22.28515625" bestFit="1" customWidth="1"/>
    <col min="5918" max="5918" width="28.42578125" bestFit="1" customWidth="1"/>
    <col min="5919" max="5919" width="28.7109375" bestFit="1" customWidth="1"/>
    <col min="5920" max="5920" width="0" hidden="1" customWidth="1"/>
    <col min="5921" max="5921" width="131" bestFit="1" customWidth="1"/>
    <col min="5922" max="5966" width="11.42578125" customWidth="1"/>
    <col min="6145" max="6145" width="6.140625" customWidth="1"/>
    <col min="6146" max="6146" width="6" customWidth="1"/>
    <col min="6147" max="6147" width="35.42578125" bestFit="1" customWidth="1"/>
    <col min="6148" max="6148" width="43" bestFit="1" customWidth="1"/>
    <col min="6149" max="6149" width="42.7109375" bestFit="1" customWidth="1"/>
    <col min="6150" max="6150" width="47.7109375" customWidth="1"/>
    <col min="6151" max="6151" width="0" hidden="1" customWidth="1"/>
    <col min="6152" max="6152" width="35.7109375" bestFit="1" customWidth="1"/>
    <col min="6153" max="6153" width="0" hidden="1" customWidth="1"/>
    <col min="6154" max="6154" width="37.28515625" bestFit="1" customWidth="1"/>
    <col min="6155" max="6161" width="0" hidden="1" customWidth="1"/>
    <col min="6162" max="6162" width="24" customWidth="1"/>
    <col min="6163" max="6163" width="42.7109375" bestFit="1" customWidth="1"/>
    <col min="6164" max="6164" width="23.5703125" customWidth="1"/>
    <col min="6165" max="6165" width="0" hidden="1" customWidth="1"/>
    <col min="6166" max="6166" width="22" bestFit="1" customWidth="1"/>
    <col min="6167" max="6167" width="22.140625" customWidth="1"/>
    <col min="6168" max="6168" width="18.28515625" customWidth="1"/>
    <col min="6169" max="6169" width="0" hidden="1" customWidth="1"/>
    <col min="6170" max="6170" width="21.42578125" customWidth="1"/>
    <col min="6171" max="6171" width="0" hidden="1" customWidth="1"/>
    <col min="6172" max="6172" width="24.85546875" bestFit="1" customWidth="1"/>
    <col min="6173" max="6173" width="22.28515625" bestFit="1" customWidth="1"/>
    <col min="6174" max="6174" width="28.42578125" bestFit="1" customWidth="1"/>
    <col min="6175" max="6175" width="28.7109375" bestFit="1" customWidth="1"/>
    <col min="6176" max="6176" width="0" hidden="1" customWidth="1"/>
    <col min="6177" max="6177" width="131" bestFit="1" customWidth="1"/>
    <col min="6178" max="6222" width="11.42578125" customWidth="1"/>
    <col min="6401" max="6401" width="6.140625" customWidth="1"/>
    <col min="6402" max="6402" width="6" customWidth="1"/>
    <col min="6403" max="6403" width="35.42578125" bestFit="1" customWidth="1"/>
    <col min="6404" max="6404" width="43" bestFit="1" customWidth="1"/>
    <col min="6405" max="6405" width="42.7109375" bestFit="1" customWidth="1"/>
    <col min="6406" max="6406" width="47.7109375" customWidth="1"/>
    <col min="6407" max="6407" width="0" hidden="1" customWidth="1"/>
    <col min="6408" max="6408" width="35.7109375" bestFit="1" customWidth="1"/>
    <col min="6409" max="6409" width="0" hidden="1" customWidth="1"/>
    <col min="6410" max="6410" width="37.28515625" bestFit="1" customWidth="1"/>
    <col min="6411" max="6417" width="0" hidden="1" customWidth="1"/>
    <col min="6418" max="6418" width="24" customWidth="1"/>
    <col min="6419" max="6419" width="42.7109375" bestFit="1" customWidth="1"/>
    <col min="6420" max="6420" width="23.5703125" customWidth="1"/>
    <col min="6421" max="6421" width="0" hidden="1" customWidth="1"/>
    <col min="6422" max="6422" width="22" bestFit="1" customWidth="1"/>
    <col min="6423" max="6423" width="22.140625" customWidth="1"/>
    <col min="6424" max="6424" width="18.28515625" customWidth="1"/>
    <col min="6425" max="6425" width="0" hidden="1" customWidth="1"/>
    <col min="6426" max="6426" width="21.42578125" customWidth="1"/>
    <col min="6427" max="6427" width="0" hidden="1" customWidth="1"/>
    <col min="6428" max="6428" width="24.85546875" bestFit="1" customWidth="1"/>
    <col min="6429" max="6429" width="22.28515625" bestFit="1" customWidth="1"/>
    <col min="6430" max="6430" width="28.42578125" bestFit="1" customWidth="1"/>
    <col min="6431" max="6431" width="28.7109375" bestFit="1" customWidth="1"/>
    <col min="6432" max="6432" width="0" hidden="1" customWidth="1"/>
    <col min="6433" max="6433" width="131" bestFit="1" customWidth="1"/>
    <col min="6434" max="6478" width="11.42578125" customWidth="1"/>
    <col min="6657" max="6657" width="6.140625" customWidth="1"/>
    <col min="6658" max="6658" width="6" customWidth="1"/>
    <col min="6659" max="6659" width="35.42578125" bestFit="1" customWidth="1"/>
    <col min="6660" max="6660" width="43" bestFit="1" customWidth="1"/>
    <col min="6661" max="6661" width="42.7109375" bestFit="1" customWidth="1"/>
    <col min="6662" max="6662" width="47.7109375" customWidth="1"/>
    <col min="6663" max="6663" width="0" hidden="1" customWidth="1"/>
    <col min="6664" max="6664" width="35.7109375" bestFit="1" customWidth="1"/>
    <col min="6665" max="6665" width="0" hidden="1" customWidth="1"/>
    <col min="6666" max="6666" width="37.28515625" bestFit="1" customWidth="1"/>
    <col min="6667" max="6673" width="0" hidden="1" customWidth="1"/>
    <col min="6674" max="6674" width="24" customWidth="1"/>
    <col min="6675" max="6675" width="42.7109375" bestFit="1" customWidth="1"/>
    <col min="6676" max="6676" width="23.5703125" customWidth="1"/>
    <col min="6677" max="6677" width="0" hidden="1" customWidth="1"/>
    <col min="6678" max="6678" width="22" bestFit="1" customWidth="1"/>
    <col min="6679" max="6679" width="22.140625" customWidth="1"/>
    <col min="6680" max="6680" width="18.28515625" customWidth="1"/>
    <col min="6681" max="6681" width="0" hidden="1" customWidth="1"/>
    <col min="6682" max="6682" width="21.42578125" customWidth="1"/>
    <col min="6683" max="6683" width="0" hidden="1" customWidth="1"/>
    <col min="6684" max="6684" width="24.85546875" bestFit="1" customWidth="1"/>
    <col min="6685" max="6685" width="22.28515625" bestFit="1" customWidth="1"/>
    <col min="6686" max="6686" width="28.42578125" bestFit="1" customWidth="1"/>
    <col min="6687" max="6687" width="28.7109375" bestFit="1" customWidth="1"/>
    <col min="6688" max="6688" width="0" hidden="1" customWidth="1"/>
    <col min="6689" max="6689" width="131" bestFit="1" customWidth="1"/>
    <col min="6690" max="6734" width="11.42578125" customWidth="1"/>
    <col min="6913" max="6913" width="6.140625" customWidth="1"/>
    <col min="6914" max="6914" width="6" customWidth="1"/>
    <col min="6915" max="6915" width="35.42578125" bestFit="1" customWidth="1"/>
    <col min="6916" max="6916" width="43" bestFit="1" customWidth="1"/>
    <col min="6917" max="6917" width="42.7109375" bestFit="1" customWidth="1"/>
    <col min="6918" max="6918" width="47.7109375" customWidth="1"/>
    <col min="6919" max="6919" width="0" hidden="1" customWidth="1"/>
    <col min="6920" max="6920" width="35.7109375" bestFit="1" customWidth="1"/>
    <col min="6921" max="6921" width="0" hidden="1" customWidth="1"/>
    <col min="6922" max="6922" width="37.28515625" bestFit="1" customWidth="1"/>
    <col min="6923" max="6929" width="0" hidden="1" customWidth="1"/>
    <col min="6930" max="6930" width="24" customWidth="1"/>
    <col min="6931" max="6931" width="42.7109375" bestFit="1" customWidth="1"/>
    <col min="6932" max="6932" width="23.5703125" customWidth="1"/>
    <col min="6933" max="6933" width="0" hidden="1" customWidth="1"/>
    <col min="6934" max="6934" width="22" bestFit="1" customWidth="1"/>
    <col min="6935" max="6935" width="22.140625" customWidth="1"/>
    <col min="6936" max="6936" width="18.28515625" customWidth="1"/>
    <col min="6937" max="6937" width="0" hidden="1" customWidth="1"/>
    <col min="6938" max="6938" width="21.42578125" customWidth="1"/>
    <col min="6939" max="6939" width="0" hidden="1" customWidth="1"/>
    <col min="6940" max="6940" width="24.85546875" bestFit="1" customWidth="1"/>
    <col min="6941" max="6941" width="22.28515625" bestFit="1" customWidth="1"/>
    <col min="6942" max="6942" width="28.42578125" bestFit="1" customWidth="1"/>
    <col min="6943" max="6943" width="28.7109375" bestFit="1" customWidth="1"/>
    <col min="6944" max="6944" width="0" hidden="1" customWidth="1"/>
    <col min="6945" max="6945" width="131" bestFit="1" customWidth="1"/>
    <col min="6946" max="6990" width="11.42578125" customWidth="1"/>
    <col min="7169" max="7169" width="6.140625" customWidth="1"/>
    <col min="7170" max="7170" width="6" customWidth="1"/>
    <col min="7171" max="7171" width="35.42578125" bestFit="1" customWidth="1"/>
    <col min="7172" max="7172" width="43" bestFit="1" customWidth="1"/>
    <col min="7173" max="7173" width="42.7109375" bestFit="1" customWidth="1"/>
    <col min="7174" max="7174" width="47.7109375" customWidth="1"/>
    <col min="7175" max="7175" width="0" hidden="1" customWidth="1"/>
    <col min="7176" max="7176" width="35.7109375" bestFit="1" customWidth="1"/>
    <col min="7177" max="7177" width="0" hidden="1" customWidth="1"/>
    <col min="7178" max="7178" width="37.28515625" bestFit="1" customWidth="1"/>
    <col min="7179" max="7185" width="0" hidden="1" customWidth="1"/>
    <col min="7186" max="7186" width="24" customWidth="1"/>
    <col min="7187" max="7187" width="42.7109375" bestFit="1" customWidth="1"/>
    <col min="7188" max="7188" width="23.5703125" customWidth="1"/>
    <col min="7189" max="7189" width="0" hidden="1" customWidth="1"/>
    <col min="7190" max="7190" width="22" bestFit="1" customWidth="1"/>
    <col min="7191" max="7191" width="22.140625" customWidth="1"/>
    <col min="7192" max="7192" width="18.28515625" customWidth="1"/>
    <col min="7193" max="7193" width="0" hidden="1" customWidth="1"/>
    <col min="7194" max="7194" width="21.42578125" customWidth="1"/>
    <col min="7195" max="7195" width="0" hidden="1" customWidth="1"/>
    <col min="7196" max="7196" width="24.85546875" bestFit="1" customWidth="1"/>
    <col min="7197" max="7197" width="22.28515625" bestFit="1" customWidth="1"/>
    <col min="7198" max="7198" width="28.42578125" bestFit="1" customWidth="1"/>
    <col min="7199" max="7199" width="28.7109375" bestFit="1" customWidth="1"/>
    <col min="7200" max="7200" width="0" hidden="1" customWidth="1"/>
    <col min="7201" max="7201" width="131" bestFit="1" customWidth="1"/>
    <col min="7202" max="7246" width="11.42578125" customWidth="1"/>
    <col min="7425" max="7425" width="6.140625" customWidth="1"/>
    <col min="7426" max="7426" width="6" customWidth="1"/>
    <col min="7427" max="7427" width="35.42578125" bestFit="1" customWidth="1"/>
    <col min="7428" max="7428" width="43" bestFit="1" customWidth="1"/>
    <col min="7429" max="7429" width="42.7109375" bestFit="1" customWidth="1"/>
    <col min="7430" max="7430" width="47.7109375" customWidth="1"/>
    <col min="7431" max="7431" width="0" hidden="1" customWidth="1"/>
    <col min="7432" max="7432" width="35.7109375" bestFit="1" customWidth="1"/>
    <col min="7433" max="7433" width="0" hidden="1" customWidth="1"/>
    <col min="7434" max="7434" width="37.28515625" bestFit="1" customWidth="1"/>
    <col min="7435" max="7441" width="0" hidden="1" customWidth="1"/>
    <col min="7442" max="7442" width="24" customWidth="1"/>
    <col min="7443" max="7443" width="42.7109375" bestFit="1" customWidth="1"/>
    <col min="7444" max="7444" width="23.5703125" customWidth="1"/>
    <col min="7445" max="7445" width="0" hidden="1" customWidth="1"/>
    <col min="7446" max="7446" width="22" bestFit="1" customWidth="1"/>
    <col min="7447" max="7447" width="22.140625" customWidth="1"/>
    <col min="7448" max="7448" width="18.28515625" customWidth="1"/>
    <col min="7449" max="7449" width="0" hidden="1" customWidth="1"/>
    <col min="7450" max="7450" width="21.42578125" customWidth="1"/>
    <col min="7451" max="7451" width="0" hidden="1" customWidth="1"/>
    <col min="7452" max="7452" width="24.85546875" bestFit="1" customWidth="1"/>
    <col min="7453" max="7453" width="22.28515625" bestFit="1" customWidth="1"/>
    <col min="7454" max="7454" width="28.42578125" bestFit="1" customWidth="1"/>
    <col min="7455" max="7455" width="28.7109375" bestFit="1" customWidth="1"/>
    <col min="7456" max="7456" width="0" hidden="1" customWidth="1"/>
    <col min="7457" max="7457" width="131" bestFit="1" customWidth="1"/>
    <col min="7458" max="7502" width="11.42578125" customWidth="1"/>
    <col min="7681" max="7681" width="6.140625" customWidth="1"/>
    <col min="7682" max="7682" width="6" customWidth="1"/>
    <col min="7683" max="7683" width="35.42578125" bestFit="1" customWidth="1"/>
    <col min="7684" max="7684" width="43" bestFit="1" customWidth="1"/>
    <col min="7685" max="7685" width="42.7109375" bestFit="1" customWidth="1"/>
    <col min="7686" max="7686" width="47.7109375" customWidth="1"/>
    <col min="7687" max="7687" width="0" hidden="1" customWidth="1"/>
    <col min="7688" max="7688" width="35.7109375" bestFit="1" customWidth="1"/>
    <col min="7689" max="7689" width="0" hidden="1" customWidth="1"/>
    <col min="7690" max="7690" width="37.28515625" bestFit="1" customWidth="1"/>
    <col min="7691" max="7697" width="0" hidden="1" customWidth="1"/>
    <col min="7698" max="7698" width="24" customWidth="1"/>
    <col min="7699" max="7699" width="42.7109375" bestFit="1" customWidth="1"/>
    <col min="7700" max="7700" width="23.5703125" customWidth="1"/>
    <col min="7701" max="7701" width="0" hidden="1" customWidth="1"/>
    <col min="7702" max="7702" width="22" bestFit="1" customWidth="1"/>
    <col min="7703" max="7703" width="22.140625" customWidth="1"/>
    <col min="7704" max="7704" width="18.28515625" customWidth="1"/>
    <col min="7705" max="7705" width="0" hidden="1" customWidth="1"/>
    <col min="7706" max="7706" width="21.42578125" customWidth="1"/>
    <col min="7707" max="7707" width="0" hidden="1" customWidth="1"/>
    <col min="7708" max="7708" width="24.85546875" bestFit="1" customWidth="1"/>
    <col min="7709" max="7709" width="22.28515625" bestFit="1" customWidth="1"/>
    <col min="7710" max="7710" width="28.42578125" bestFit="1" customWidth="1"/>
    <col min="7711" max="7711" width="28.7109375" bestFit="1" customWidth="1"/>
    <col min="7712" max="7712" width="0" hidden="1" customWidth="1"/>
    <col min="7713" max="7713" width="131" bestFit="1" customWidth="1"/>
    <col min="7714" max="7758" width="11.42578125" customWidth="1"/>
    <col min="7937" max="7937" width="6.140625" customWidth="1"/>
    <col min="7938" max="7938" width="6" customWidth="1"/>
    <col min="7939" max="7939" width="35.42578125" bestFit="1" customWidth="1"/>
    <col min="7940" max="7940" width="43" bestFit="1" customWidth="1"/>
    <col min="7941" max="7941" width="42.7109375" bestFit="1" customWidth="1"/>
    <col min="7942" max="7942" width="47.7109375" customWidth="1"/>
    <col min="7943" max="7943" width="0" hidden="1" customWidth="1"/>
    <col min="7944" max="7944" width="35.7109375" bestFit="1" customWidth="1"/>
    <col min="7945" max="7945" width="0" hidden="1" customWidth="1"/>
    <col min="7946" max="7946" width="37.28515625" bestFit="1" customWidth="1"/>
    <col min="7947" max="7953" width="0" hidden="1" customWidth="1"/>
    <col min="7954" max="7954" width="24" customWidth="1"/>
    <col min="7955" max="7955" width="42.7109375" bestFit="1" customWidth="1"/>
    <col min="7956" max="7956" width="23.5703125" customWidth="1"/>
    <col min="7957" max="7957" width="0" hidden="1" customWidth="1"/>
    <col min="7958" max="7958" width="22" bestFit="1" customWidth="1"/>
    <col min="7959" max="7959" width="22.140625" customWidth="1"/>
    <col min="7960" max="7960" width="18.28515625" customWidth="1"/>
    <col min="7961" max="7961" width="0" hidden="1" customWidth="1"/>
    <col min="7962" max="7962" width="21.42578125" customWidth="1"/>
    <col min="7963" max="7963" width="0" hidden="1" customWidth="1"/>
    <col min="7964" max="7964" width="24.85546875" bestFit="1" customWidth="1"/>
    <col min="7965" max="7965" width="22.28515625" bestFit="1" customWidth="1"/>
    <col min="7966" max="7966" width="28.42578125" bestFit="1" customWidth="1"/>
    <col min="7967" max="7967" width="28.7109375" bestFit="1" customWidth="1"/>
    <col min="7968" max="7968" width="0" hidden="1" customWidth="1"/>
    <col min="7969" max="7969" width="131" bestFit="1" customWidth="1"/>
    <col min="7970" max="8014" width="11.42578125" customWidth="1"/>
    <col min="8193" max="8193" width="6.140625" customWidth="1"/>
    <col min="8194" max="8194" width="6" customWidth="1"/>
    <col min="8195" max="8195" width="35.42578125" bestFit="1" customWidth="1"/>
    <col min="8196" max="8196" width="43" bestFit="1" customWidth="1"/>
    <col min="8197" max="8197" width="42.7109375" bestFit="1" customWidth="1"/>
    <col min="8198" max="8198" width="47.7109375" customWidth="1"/>
    <col min="8199" max="8199" width="0" hidden="1" customWidth="1"/>
    <col min="8200" max="8200" width="35.7109375" bestFit="1" customWidth="1"/>
    <col min="8201" max="8201" width="0" hidden="1" customWidth="1"/>
    <col min="8202" max="8202" width="37.28515625" bestFit="1" customWidth="1"/>
    <col min="8203" max="8209" width="0" hidden="1" customWidth="1"/>
    <col min="8210" max="8210" width="24" customWidth="1"/>
    <col min="8211" max="8211" width="42.7109375" bestFit="1" customWidth="1"/>
    <col min="8212" max="8212" width="23.5703125" customWidth="1"/>
    <col min="8213" max="8213" width="0" hidden="1" customWidth="1"/>
    <col min="8214" max="8214" width="22" bestFit="1" customWidth="1"/>
    <col min="8215" max="8215" width="22.140625" customWidth="1"/>
    <col min="8216" max="8216" width="18.28515625" customWidth="1"/>
    <col min="8217" max="8217" width="0" hidden="1" customWidth="1"/>
    <col min="8218" max="8218" width="21.42578125" customWidth="1"/>
    <col min="8219" max="8219" width="0" hidden="1" customWidth="1"/>
    <col min="8220" max="8220" width="24.85546875" bestFit="1" customWidth="1"/>
    <col min="8221" max="8221" width="22.28515625" bestFit="1" customWidth="1"/>
    <col min="8222" max="8222" width="28.42578125" bestFit="1" customWidth="1"/>
    <col min="8223" max="8223" width="28.7109375" bestFit="1" customWidth="1"/>
    <col min="8224" max="8224" width="0" hidden="1" customWidth="1"/>
    <col min="8225" max="8225" width="131" bestFit="1" customWidth="1"/>
    <col min="8226" max="8270" width="11.42578125" customWidth="1"/>
    <col min="8449" max="8449" width="6.140625" customWidth="1"/>
    <col min="8450" max="8450" width="6" customWidth="1"/>
    <col min="8451" max="8451" width="35.42578125" bestFit="1" customWidth="1"/>
    <col min="8452" max="8452" width="43" bestFit="1" customWidth="1"/>
    <col min="8453" max="8453" width="42.7109375" bestFit="1" customWidth="1"/>
    <col min="8454" max="8454" width="47.7109375" customWidth="1"/>
    <col min="8455" max="8455" width="0" hidden="1" customWidth="1"/>
    <col min="8456" max="8456" width="35.7109375" bestFit="1" customWidth="1"/>
    <col min="8457" max="8457" width="0" hidden="1" customWidth="1"/>
    <col min="8458" max="8458" width="37.28515625" bestFit="1" customWidth="1"/>
    <col min="8459" max="8465" width="0" hidden="1" customWidth="1"/>
    <col min="8466" max="8466" width="24" customWidth="1"/>
    <col min="8467" max="8467" width="42.7109375" bestFit="1" customWidth="1"/>
    <col min="8468" max="8468" width="23.5703125" customWidth="1"/>
    <col min="8469" max="8469" width="0" hidden="1" customWidth="1"/>
    <col min="8470" max="8470" width="22" bestFit="1" customWidth="1"/>
    <col min="8471" max="8471" width="22.140625" customWidth="1"/>
    <col min="8472" max="8472" width="18.28515625" customWidth="1"/>
    <col min="8473" max="8473" width="0" hidden="1" customWidth="1"/>
    <col min="8474" max="8474" width="21.42578125" customWidth="1"/>
    <col min="8475" max="8475" width="0" hidden="1" customWidth="1"/>
    <col min="8476" max="8476" width="24.85546875" bestFit="1" customWidth="1"/>
    <col min="8477" max="8477" width="22.28515625" bestFit="1" customWidth="1"/>
    <col min="8478" max="8478" width="28.42578125" bestFit="1" customWidth="1"/>
    <col min="8479" max="8479" width="28.7109375" bestFit="1" customWidth="1"/>
    <col min="8480" max="8480" width="0" hidden="1" customWidth="1"/>
    <col min="8481" max="8481" width="131" bestFit="1" customWidth="1"/>
    <col min="8482" max="8526" width="11.42578125" customWidth="1"/>
    <col min="8705" max="8705" width="6.140625" customWidth="1"/>
    <col min="8706" max="8706" width="6" customWidth="1"/>
    <col min="8707" max="8707" width="35.42578125" bestFit="1" customWidth="1"/>
    <col min="8708" max="8708" width="43" bestFit="1" customWidth="1"/>
    <col min="8709" max="8709" width="42.7109375" bestFit="1" customWidth="1"/>
    <col min="8710" max="8710" width="47.7109375" customWidth="1"/>
    <col min="8711" max="8711" width="0" hidden="1" customWidth="1"/>
    <col min="8712" max="8712" width="35.7109375" bestFit="1" customWidth="1"/>
    <col min="8713" max="8713" width="0" hidden="1" customWidth="1"/>
    <col min="8714" max="8714" width="37.28515625" bestFit="1" customWidth="1"/>
    <col min="8715" max="8721" width="0" hidden="1" customWidth="1"/>
    <col min="8722" max="8722" width="24" customWidth="1"/>
    <col min="8723" max="8723" width="42.7109375" bestFit="1" customWidth="1"/>
    <col min="8724" max="8724" width="23.5703125" customWidth="1"/>
    <col min="8725" max="8725" width="0" hidden="1" customWidth="1"/>
    <col min="8726" max="8726" width="22" bestFit="1" customWidth="1"/>
    <col min="8727" max="8727" width="22.140625" customWidth="1"/>
    <col min="8728" max="8728" width="18.28515625" customWidth="1"/>
    <col min="8729" max="8729" width="0" hidden="1" customWidth="1"/>
    <col min="8730" max="8730" width="21.42578125" customWidth="1"/>
    <col min="8731" max="8731" width="0" hidden="1" customWidth="1"/>
    <col min="8732" max="8732" width="24.85546875" bestFit="1" customWidth="1"/>
    <col min="8733" max="8733" width="22.28515625" bestFit="1" customWidth="1"/>
    <col min="8734" max="8734" width="28.42578125" bestFit="1" customWidth="1"/>
    <col min="8735" max="8735" width="28.7109375" bestFit="1" customWidth="1"/>
    <col min="8736" max="8736" width="0" hidden="1" customWidth="1"/>
    <col min="8737" max="8737" width="131" bestFit="1" customWidth="1"/>
    <col min="8738" max="8782" width="11.42578125" customWidth="1"/>
    <col min="8961" max="8961" width="6.140625" customWidth="1"/>
    <col min="8962" max="8962" width="6" customWidth="1"/>
    <col min="8963" max="8963" width="35.42578125" bestFit="1" customWidth="1"/>
    <col min="8964" max="8964" width="43" bestFit="1" customWidth="1"/>
    <col min="8965" max="8965" width="42.7109375" bestFit="1" customWidth="1"/>
    <col min="8966" max="8966" width="47.7109375" customWidth="1"/>
    <col min="8967" max="8967" width="0" hidden="1" customWidth="1"/>
    <col min="8968" max="8968" width="35.7109375" bestFit="1" customWidth="1"/>
    <col min="8969" max="8969" width="0" hidden="1" customWidth="1"/>
    <col min="8970" max="8970" width="37.28515625" bestFit="1" customWidth="1"/>
    <col min="8971" max="8977" width="0" hidden="1" customWidth="1"/>
    <col min="8978" max="8978" width="24" customWidth="1"/>
    <col min="8979" max="8979" width="42.7109375" bestFit="1" customWidth="1"/>
    <col min="8980" max="8980" width="23.5703125" customWidth="1"/>
    <col min="8981" max="8981" width="0" hidden="1" customWidth="1"/>
    <col min="8982" max="8982" width="22" bestFit="1" customWidth="1"/>
    <col min="8983" max="8983" width="22.140625" customWidth="1"/>
    <col min="8984" max="8984" width="18.28515625" customWidth="1"/>
    <col min="8985" max="8985" width="0" hidden="1" customWidth="1"/>
    <col min="8986" max="8986" width="21.42578125" customWidth="1"/>
    <col min="8987" max="8987" width="0" hidden="1" customWidth="1"/>
    <col min="8988" max="8988" width="24.85546875" bestFit="1" customWidth="1"/>
    <col min="8989" max="8989" width="22.28515625" bestFit="1" customWidth="1"/>
    <col min="8990" max="8990" width="28.42578125" bestFit="1" customWidth="1"/>
    <col min="8991" max="8991" width="28.7109375" bestFit="1" customWidth="1"/>
    <col min="8992" max="8992" width="0" hidden="1" customWidth="1"/>
    <col min="8993" max="8993" width="131" bestFit="1" customWidth="1"/>
    <col min="8994" max="9038" width="11.42578125" customWidth="1"/>
    <col min="9217" max="9217" width="6.140625" customWidth="1"/>
    <col min="9218" max="9218" width="6" customWidth="1"/>
    <col min="9219" max="9219" width="35.42578125" bestFit="1" customWidth="1"/>
    <col min="9220" max="9220" width="43" bestFit="1" customWidth="1"/>
    <col min="9221" max="9221" width="42.7109375" bestFit="1" customWidth="1"/>
    <col min="9222" max="9222" width="47.7109375" customWidth="1"/>
    <col min="9223" max="9223" width="0" hidden="1" customWidth="1"/>
    <col min="9224" max="9224" width="35.7109375" bestFit="1" customWidth="1"/>
    <col min="9225" max="9225" width="0" hidden="1" customWidth="1"/>
    <col min="9226" max="9226" width="37.28515625" bestFit="1" customWidth="1"/>
    <col min="9227" max="9233" width="0" hidden="1" customWidth="1"/>
    <col min="9234" max="9234" width="24" customWidth="1"/>
    <col min="9235" max="9235" width="42.7109375" bestFit="1" customWidth="1"/>
    <col min="9236" max="9236" width="23.5703125" customWidth="1"/>
    <col min="9237" max="9237" width="0" hidden="1" customWidth="1"/>
    <col min="9238" max="9238" width="22" bestFit="1" customWidth="1"/>
    <col min="9239" max="9239" width="22.140625" customWidth="1"/>
    <col min="9240" max="9240" width="18.28515625" customWidth="1"/>
    <col min="9241" max="9241" width="0" hidden="1" customWidth="1"/>
    <col min="9242" max="9242" width="21.42578125" customWidth="1"/>
    <col min="9243" max="9243" width="0" hidden="1" customWidth="1"/>
    <col min="9244" max="9244" width="24.85546875" bestFit="1" customWidth="1"/>
    <col min="9245" max="9245" width="22.28515625" bestFit="1" customWidth="1"/>
    <col min="9246" max="9246" width="28.42578125" bestFit="1" customWidth="1"/>
    <col min="9247" max="9247" width="28.7109375" bestFit="1" customWidth="1"/>
    <col min="9248" max="9248" width="0" hidden="1" customWidth="1"/>
    <col min="9249" max="9249" width="131" bestFit="1" customWidth="1"/>
    <col min="9250" max="9294" width="11.42578125" customWidth="1"/>
    <col min="9473" max="9473" width="6.140625" customWidth="1"/>
    <col min="9474" max="9474" width="6" customWidth="1"/>
    <col min="9475" max="9475" width="35.42578125" bestFit="1" customWidth="1"/>
    <col min="9476" max="9476" width="43" bestFit="1" customWidth="1"/>
    <col min="9477" max="9477" width="42.7109375" bestFit="1" customWidth="1"/>
    <col min="9478" max="9478" width="47.7109375" customWidth="1"/>
    <col min="9479" max="9479" width="0" hidden="1" customWidth="1"/>
    <col min="9480" max="9480" width="35.7109375" bestFit="1" customWidth="1"/>
    <col min="9481" max="9481" width="0" hidden="1" customWidth="1"/>
    <col min="9482" max="9482" width="37.28515625" bestFit="1" customWidth="1"/>
    <col min="9483" max="9489" width="0" hidden="1" customWidth="1"/>
    <col min="9490" max="9490" width="24" customWidth="1"/>
    <col min="9491" max="9491" width="42.7109375" bestFit="1" customWidth="1"/>
    <col min="9492" max="9492" width="23.5703125" customWidth="1"/>
    <col min="9493" max="9493" width="0" hidden="1" customWidth="1"/>
    <col min="9494" max="9494" width="22" bestFit="1" customWidth="1"/>
    <col min="9495" max="9495" width="22.140625" customWidth="1"/>
    <col min="9496" max="9496" width="18.28515625" customWidth="1"/>
    <col min="9497" max="9497" width="0" hidden="1" customWidth="1"/>
    <col min="9498" max="9498" width="21.42578125" customWidth="1"/>
    <col min="9499" max="9499" width="0" hidden="1" customWidth="1"/>
    <col min="9500" max="9500" width="24.85546875" bestFit="1" customWidth="1"/>
    <col min="9501" max="9501" width="22.28515625" bestFit="1" customWidth="1"/>
    <col min="9502" max="9502" width="28.42578125" bestFit="1" customWidth="1"/>
    <col min="9503" max="9503" width="28.7109375" bestFit="1" customWidth="1"/>
    <col min="9504" max="9504" width="0" hidden="1" customWidth="1"/>
    <col min="9505" max="9505" width="131" bestFit="1" customWidth="1"/>
    <col min="9506" max="9550" width="11.42578125" customWidth="1"/>
    <col min="9729" max="9729" width="6.140625" customWidth="1"/>
    <col min="9730" max="9730" width="6" customWidth="1"/>
    <col min="9731" max="9731" width="35.42578125" bestFit="1" customWidth="1"/>
    <col min="9732" max="9732" width="43" bestFit="1" customWidth="1"/>
    <col min="9733" max="9733" width="42.7109375" bestFit="1" customWidth="1"/>
    <col min="9734" max="9734" width="47.7109375" customWidth="1"/>
    <col min="9735" max="9735" width="0" hidden="1" customWidth="1"/>
    <col min="9736" max="9736" width="35.7109375" bestFit="1" customWidth="1"/>
    <col min="9737" max="9737" width="0" hidden="1" customWidth="1"/>
    <col min="9738" max="9738" width="37.28515625" bestFit="1" customWidth="1"/>
    <col min="9739" max="9745" width="0" hidden="1" customWidth="1"/>
    <col min="9746" max="9746" width="24" customWidth="1"/>
    <col min="9747" max="9747" width="42.7109375" bestFit="1" customWidth="1"/>
    <col min="9748" max="9748" width="23.5703125" customWidth="1"/>
    <col min="9749" max="9749" width="0" hidden="1" customWidth="1"/>
    <col min="9750" max="9750" width="22" bestFit="1" customWidth="1"/>
    <col min="9751" max="9751" width="22.140625" customWidth="1"/>
    <col min="9752" max="9752" width="18.28515625" customWidth="1"/>
    <col min="9753" max="9753" width="0" hidden="1" customWidth="1"/>
    <col min="9754" max="9754" width="21.42578125" customWidth="1"/>
    <col min="9755" max="9755" width="0" hidden="1" customWidth="1"/>
    <col min="9756" max="9756" width="24.85546875" bestFit="1" customWidth="1"/>
    <col min="9757" max="9757" width="22.28515625" bestFit="1" customWidth="1"/>
    <col min="9758" max="9758" width="28.42578125" bestFit="1" customWidth="1"/>
    <col min="9759" max="9759" width="28.7109375" bestFit="1" customWidth="1"/>
    <col min="9760" max="9760" width="0" hidden="1" customWidth="1"/>
    <col min="9761" max="9761" width="131" bestFit="1" customWidth="1"/>
    <col min="9762" max="9806" width="11.42578125" customWidth="1"/>
    <col min="9985" max="9985" width="6.140625" customWidth="1"/>
    <col min="9986" max="9986" width="6" customWidth="1"/>
    <col min="9987" max="9987" width="35.42578125" bestFit="1" customWidth="1"/>
    <col min="9988" max="9988" width="43" bestFit="1" customWidth="1"/>
    <col min="9989" max="9989" width="42.7109375" bestFit="1" customWidth="1"/>
    <col min="9990" max="9990" width="47.7109375" customWidth="1"/>
    <col min="9991" max="9991" width="0" hidden="1" customWidth="1"/>
    <col min="9992" max="9992" width="35.7109375" bestFit="1" customWidth="1"/>
    <col min="9993" max="9993" width="0" hidden="1" customWidth="1"/>
    <col min="9994" max="9994" width="37.28515625" bestFit="1" customWidth="1"/>
    <col min="9995" max="10001" width="0" hidden="1" customWidth="1"/>
    <col min="10002" max="10002" width="24" customWidth="1"/>
    <col min="10003" max="10003" width="42.7109375" bestFit="1" customWidth="1"/>
    <col min="10004" max="10004" width="23.5703125" customWidth="1"/>
    <col min="10005" max="10005" width="0" hidden="1" customWidth="1"/>
    <col min="10006" max="10006" width="22" bestFit="1" customWidth="1"/>
    <col min="10007" max="10007" width="22.140625" customWidth="1"/>
    <col min="10008" max="10008" width="18.28515625" customWidth="1"/>
    <col min="10009" max="10009" width="0" hidden="1" customWidth="1"/>
    <col min="10010" max="10010" width="21.42578125" customWidth="1"/>
    <col min="10011" max="10011" width="0" hidden="1" customWidth="1"/>
    <col min="10012" max="10012" width="24.85546875" bestFit="1" customWidth="1"/>
    <col min="10013" max="10013" width="22.28515625" bestFit="1" customWidth="1"/>
    <col min="10014" max="10014" width="28.42578125" bestFit="1" customWidth="1"/>
    <col min="10015" max="10015" width="28.7109375" bestFit="1" customWidth="1"/>
    <col min="10016" max="10016" width="0" hidden="1" customWidth="1"/>
    <col min="10017" max="10017" width="131" bestFit="1" customWidth="1"/>
    <col min="10018" max="10062" width="11.42578125" customWidth="1"/>
    <col min="10241" max="10241" width="6.140625" customWidth="1"/>
    <col min="10242" max="10242" width="6" customWidth="1"/>
    <col min="10243" max="10243" width="35.42578125" bestFit="1" customWidth="1"/>
    <col min="10244" max="10244" width="43" bestFit="1" customWidth="1"/>
    <col min="10245" max="10245" width="42.7109375" bestFit="1" customWidth="1"/>
    <col min="10246" max="10246" width="47.7109375" customWidth="1"/>
    <col min="10247" max="10247" width="0" hidden="1" customWidth="1"/>
    <col min="10248" max="10248" width="35.7109375" bestFit="1" customWidth="1"/>
    <col min="10249" max="10249" width="0" hidden="1" customWidth="1"/>
    <col min="10250" max="10250" width="37.28515625" bestFit="1" customWidth="1"/>
    <col min="10251" max="10257" width="0" hidden="1" customWidth="1"/>
    <col min="10258" max="10258" width="24" customWidth="1"/>
    <col min="10259" max="10259" width="42.7109375" bestFit="1" customWidth="1"/>
    <col min="10260" max="10260" width="23.5703125" customWidth="1"/>
    <col min="10261" max="10261" width="0" hidden="1" customWidth="1"/>
    <col min="10262" max="10262" width="22" bestFit="1" customWidth="1"/>
    <col min="10263" max="10263" width="22.140625" customWidth="1"/>
    <col min="10264" max="10264" width="18.28515625" customWidth="1"/>
    <col min="10265" max="10265" width="0" hidden="1" customWidth="1"/>
    <col min="10266" max="10266" width="21.42578125" customWidth="1"/>
    <col min="10267" max="10267" width="0" hidden="1" customWidth="1"/>
    <col min="10268" max="10268" width="24.85546875" bestFit="1" customWidth="1"/>
    <col min="10269" max="10269" width="22.28515625" bestFit="1" customWidth="1"/>
    <col min="10270" max="10270" width="28.42578125" bestFit="1" customWidth="1"/>
    <col min="10271" max="10271" width="28.7109375" bestFit="1" customWidth="1"/>
    <col min="10272" max="10272" width="0" hidden="1" customWidth="1"/>
    <col min="10273" max="10273" width="131" bestFit="1" customWidth="1"/>
    <col min="10274" max="10318" width="11.42578125" customWidth="1"/>
    <col min="10497" max="10497" width="6.140625" customWidth="1"/>
    <col min="10498" max="10498" width="6" customWidth="1"/>
    <col min="10499" max="10499" width="35.42578125" bestFit="1" customWidth="1"/>
    <col min="10500" max="10500" width="43" bestFit="1" customWidth="1"/>
    <col min="10501" max="10501" width="42.7109375" bestFit="1" customWidth="1"/>
    <col min="10502" max="10502" width="47.7109375" customWidth="1"/>
    <col min="10503" max="10503" width="0" hidden="1" customWidth="1"/>
    <col min="10504" max="10504" width="35.7109375" bestFit="1" customWidth="1"/>
    <col min="10505" max="10505" width="0" hidden="1" customWidth="1"/>
    <col min="10506" max="10506" width="37.28515625" bestFit="1" customWidth="1"/>
    <col min="10507" max="10513" width="0" hidden="1" customWidth="1"/>
    <col min="10514" max="10514" width="24" customWidth="1"/>
    <col min="10515" max="10515" width="42.7109375" bestFit="1" customWidth="1"/>
    <col min="10516" max="10516" width="23.5703125" customWidth="1"/>
    <col min="10517" max="10517" width="0" hidden="1" customWidth="1"/>
    <col min="10518" max="10518" width="22" bestFit="1" customWidth="1"/>
    <col min="10519" max="10519" width="22.140625" customWidth="1"/>
    <col min="10520" max="10520" width="18.28515625" customWidth="1"/>
    <col min="10521" max="10521" width="0" hidden="1" customWidth="1"/>
    <col min="10522" max="10522" width="21.42578125" customWidth="1"/>
    <col min="10523" max="10523" width="0" hidden="1" customWidth="1"/>
    <col min="10524" max="10524" width="24.85546875" bestFit="1" customWidth="1"/>
    <col min="10525" max="10525" width="22.28515625" bestFit="1" customWidth="1"/>
    <col min="10526" max="10526" width="28.42578125" bestFit="1" customWidth="1"/>
    <col min="10527" max="10527" width="28.7109375" bestFit="1" customWidth="1"/>
    <col min="10528" max="10528" width="0" hidden="1" customWidth="1"/>
    <col min="10529" max="10529" width="131" bestFit="1" customWidth="1"/>
    <col min="10530" max="10574" width="11.42578125" customWidth="1"/>
    <col min="10753" max="10753" width="6.140625" customWidth="1"/>
    <col min="10754" max="10754" width="6" customWidth="1"/>
    <col min="10755" max="10755" width="35.42578125" bestFit="1" customWidth="1"/>
    <col min="10756" max="10756" width="43" bestFit="1" customWidth="1"/>
    <col min="10757" max="10757" width="42.7109375" bestFit="1" customWidth="1"/>
    <col min="10758" max="10758" width="47.7109375" customWidth="1"/>
    <col min="10759" max="10759" width="0" hidden="1" customWidth="1"/>
    <col min="10760" max="10760" width="35.7109375" bestFit="1" customWidth="1"/>
    <col min="10761" max="10761" width="0" hidden="1" customWidth="1"/>
    <col min="10762" max="10762" width="37.28515625" bestFit="1" customWidth="1"/>
    <col min="10763" max="10769" width="0" hidden="1" customWidth="1"/>
    <col min="10770" max="10770" width="24" customWidth="1"/>
    <col min="10771" max="10771" width="42.7109375" bestFit="1" customWidth="1"/>
    <col min="10772" max="10772" width="23.5703125" customWidth="1"/>
    <col min="10773" max="10773" width="0" hidden="1" customWidth="1"/>
    <col min="10774" max="10774" width="22" bestFit="1" customWidth="1"/>
    <col min="10775" max="10775" width="22.140625" customWidth="1"/>
    <col min="10776" max="10776" width="18.28515625" customWidth="1"/>
    <col min="10777" max="10777" width="0" hidden="1" customWidth="1"/>
    <col min="10778" max="10778" width="21.42578125" customWidth="1"/>
    <col min="10779" max="10779" width="0" hidden="1" customWidth="1"/>
    <col min="10780" max="10780" width="24.85546875" bestFit="1" customWidth="1"/>
    <col min="10781" max="10781" width="22.28515625" bestFit="1" customWidth="1"/>
    <col min="10782" max="10782" width="28.42578125" bestFit="1" customWidth="1"/>
    <col min="10783" max="10783" width="28.7109375" bestFit="1" customWidth="1"/>
    <col min="10784" max="10784" width="0" hidden="1" customWidth="1"/>
    <col min="10785" max="10785" width="131" bestFit="1" customWidth="1"/>
    <col min="10786" max="10830" width="11.42578125" customWidth="1"/>
    <col min="11009" max="11009" width="6.140625" customWidth="1"/>
    <col min="11010" max="11010" width="6" customWidth="1"/>
    <col min="11011" max="11011" width="35.42578125" bestFit="1" customWidth="1"/>
    <col min="11012" max="11012" width="43" bestFit="1" customWidth="1"/>
    <col min="11013" max="11013" width="42.7109375" bestFit="1" customWidth="1"/>
    <col min="11014" max="11014" width="47.7109375" customWidth="1"/>
    <col min="11015" max="11015" width="0" hidden="1" customWidth="1"/>
    <col min="11016" max="11016" width="35.7109375" bestFit="1" customWidth="1"/>
    <col min="11017" max="11017" width="0" hidden="1" customWidth="1"/>
    <col min="11018" max="11018" width="37.28515625" bestFit="1" customWidth="1"/>
    <col min="11019" max="11025" width="0" hidden="1" customWidth="1"/>
    <col min="11026" max="11026" width="24" customWidth="1"/>
    <col min="11027" max="11027" width="42.7109375" bestFit="1" customWidth="1"/>
    <col min="11028" max="11028" width="23.5703125" customWidth="1"/>
    <col min="11029" max="11029" width="0" hidden="1" customWidth="1"/>
    <col min="11030" max="11030" width="22" bestFit="1" customWidth="1"/>
    <col min="11031" max="11031" width="22.140625" customWidth="1"/>
    <col min="11032" max="11032" width="18.28515625" customWidth="1"/>
    <col min="11033" max="11033" width="0" hidden="1" customWidth="1"/>
    <col min="11034" max="11034" width="21.42578125" customWidth="1"/>
    <col min="11035" max="11035" width="0" hidden="1" customWidth="1"/>
    <col min="11036" max="11036" width="24.85546875" bestFit="1" customWidth="1"/>
    <col min="11037" max="11037" width="22.28515625" bestFit="1" customWidth="1"/>
    <col min="11038" max="11038" width="28.42578125" bestFit="1" customWidth="1"/>
    <col min="11039" max="11039" width="28.7109375" bestFit="1" customWidth="1"/>
    <col min="11040" max="11040" width="0" hidden="1" customWidth="1"/>
    <col min="11041" max="11041" width="131" bestFit="1" customWidth="1"/>
    <col min="11042" max="11086" width="11.42578125" customWidth="1"/>
    <col min="11265" max="11265" width="6.140625" customWidth="1"/>
    <col min="11266" max="11266" width="6" customWidth="1"/>
    <col min="11267" max="11267" width="35.42578125" bestFit="1" customWidth="1"/>
    <col min="11268" max="11268" width="43" bestFit="1" customWidth="1"/>
    <col min="11269" max="11269" width="42.7109375" bestFit="1" customWidth="1"/>
    <col min="11270" max="11270" width="47.7109375" customWidth="1"/>
    <col min="11271" max="11271" width="0" hidden="1" customWidth="1"/>
    <col min="11272" max="11272" width="35.7109375" bestFit="1" customWidth="1"/>
    <col min="11273" max="11273" width="0" hidden="1" customWidth="1"/>
    <col min="11274" max="11274" width="37.28515625" bestFit="1" customWidth="1"/>
    <col min="11275" max="11281" width="0" hidden="1" customWidth="1"/>
    <col min="11282" max="11282" width="24" customWidth="1"/>
    <col min="11283" max="11283" width="42.7109375" bestFit="1" customWidth="1"/>
    <col min="11284" max="11284" width="23.5703125" customWidth="1"/>
    <col min="11285" max="11285" width="0" hidden="1" customWidth="1"/>
    <col min="11286" max="11286" width="22" bestFit="1" customWidth="1"/>
    <col min="11287" max="11287" width="22.140625" customWidth="1"/>
    <col min="11288" max="11288" width="18.28515625" customWidth="1"/>
    <col min="11289" max="11289" width="0" hidden="1" customWidth="1"/>
    <col min="11290" max="11290" width="21.42578125" customWidth="1"/>
    <col min="11291" max="11291" width="0" hidden="1" customWidth="1"/>
    <col min="11292" max="11292" width="24.85546875" bestFit="1" customWidth="1"/>
    <col min="11293" max="11293" width="22.28515625" bestFit="1" customWidth="1"/>
    <col min="11294" max="11294" width="28.42578125" bestFit="1" customWidth="1"/>
    <col min="11295" max="11295" width="28.7109375" bestFit="1" customWidth="1"/>
    <col min="11296" max="11296" width="0" hidden="1" customWidth="1"/>
    <col min="11297" max="11297" width="131" bestFit="1" customWidth="1"/>
    <col min="11298" max="11342" width="11.42578125" customWidth="1"/>
    <col min="11521" max="11521" width="6.140625" customWidth="1"/>
    <col min="11522" max="11522" width="6" customWidth="1"/>
    <col min="11523" max="11523" width="35.42578125" bestFit="1" customWidth="1"/>
    <col min="11524" max="11524" width="43" bestFit="1" customWidth="1"/>
    <col min="11525" max="11525" width="42.7109375" bestFit="1" customWidth="1"/>
    <col min="11526" max="11526" width="47.7109375" customWidth="1"/>
    <col min="11527" max="11527" width="0" hidden="1" customWidth="1"/>
    <col min="11528" max="11528" width="35.7109375" bestFit="1" customWidth="1"/>
    <col min="11529" max="11529" width="0" hidden="1" customWidth="1"/>
    <col min="11530" max="11530" width="37.28515625" bestFit="1" customWidth="1"/>
    <col min="11531" max="11537" width="0" hidden="1" customWidth="1"/>
    <col min="11538" max="11538" width="24" customWidth="1"/>
    <col min="11539" max="11539" width="42.7109375" bestFit="1" customWidth="1"/>
    <col min="11540" max="11540" width="23.5703125" customWidth="1"/>
    <col min="11541" max="11541" width="0" hidden="1" customWidth="1"/>
    <col min="11542" max="11542" width="22" bestFit="1" customWidth="1"/>
    <col min="11543" max="11543" width="22.140625" customWidth="1"/>
    <col min="11544" max="11544" width="18.28515625" customWidth="1"/>
    <col min="11545" max="11545" width="0" hidden="1" customWidth="1"/>
    <col min="11546" max="11546" width="21.42578125" customWidth="1"/>
    <col min="11547" max="11547" width="0" hidden="1" customWidth="1"/>
    <col min="11548" max="11548" width="24.85546875" bestFit="1" customWidth="1"/>
    <col min="11549" max="11549" width="22.28515625" bestFit="1" customWidth="1"/>
    <col min="11550" max="11550" width="28.42578125" bestFit="1" customWidth="1"/>
    <col min="11551" max="11551" width="28.7109375" bestFit="1" customWidth="1"/>
    <col min="11552" max="11552" width="0" hidden="1" customWidth="1"/>
    <col min="11553" max="11553" width="131" bestFit="1" customWidth="1"/>
    <col min="11554" max="11598" width="11.42578125" customWidth="1"/>
    <col min="11777" max="11777" width="6.140625" customWidth="1"/>
    <col min="11778" max="11778" width="6" customWidth="1"/>
    <col min="11779" max="11779" width="35.42578125" bestFit="1" customWidth="1"/>
    <col min="11780" max="11780" width="43" bestFit="1" customWidth="1"/>
    <col min="11781" max="11781" width="42.7109375" bestFit="1" customWidth="1"/>
    <col min="11782" max="11782" width="47.7109375" customWidth="1"/>
    <col min="11783" max="11783" width="0" hidden="1" customWidth="1"/>
    <col min="11784" max="11784" width="35.7109375" bestFit="1" customWidth="1"/>
    <col min="11785" max="11785" width="0" hidden="1" customWidth="1"/>
    <col min="11786" max="11786" width="37.28515625" bestFit="1" customWidth="1"/>
    <col min="11787" max="11793" width="0" hidden="1" customWidth="1"/>
    <col min="11794" max="11794" width="24" customWidth="1"/>
    <col min="11795" max="11795" width="42.7109375" bestFit="1" customWidth="1"/>
    <col min="11796" max="11796" width="23.5703125" customWidth="1"/>
    <col min="11797" max="11797" width="0" hidden="1" customWidth="1"/>
    <col min="11798" max="11798" width="22" bestFit="1" customWidth="1"/>
    <col min="11799" max="11799" width="22.140625" customWidth="1"/>
    <col min="11800" max="11800" width="18.28515625" customWidth="1"/>
    <col min="11801" max="11801" width="0" hidden="1" customWidth="1"/>
    <col min="11802" max="11802" width="21.42578125" customWidth="1"/>
    <col min="11803" max="11803" width="0" hidden="1" customWidth="1"/>
    <col min="11804" max="11804" width="24.85546875" bestFit="1" customWidth="1"/>
    <col min="11805" max="11805" width="22.28515625" bestFit="1" customWidth="1"/>
    <col min="11806" max="11806" width="28.42578125" bestFit="1" customWidth="1"/>
    <col min="11807" max="11807" width="28.7109375" bestFit="1" customWidth="1"/>
    <col min="11808" max="11808" width="0" hidden="1" customWidth="1"/>
    <col min="11809" max="11809" width="131" bestFit="1" customWidth="1"/>
    <col min="11810" max="11854" width="11.42578125" customWidth="1"/>
    <col min="12033" max="12033" width="6.140625" customWidth="1"/>
    <col min="12034" max="12034" width="6" customWidth="1"/>
    <col min="12035" max="12035" width="35.42578125" bestFit="1" customWidth="1"/>
    <col min="12036" max="12036" width="43" bestFit="1" customWidth="1"/>
    <col min="12037" max="12037" width="42.7109375" bestFit="1" customWidth="1"/>
    <col min="12038" max="12038" width="47.7109375" customWidth="1"/>
    <col min="12039" max="12039" width="0" hidden="1" customWidth="1"/>
    <col min="12040" max="12040" width="35.7109375" bestFit="1" customWidth="1"/>
    <col min="12041" max="12041" width="0" hidden="1" customWidth="1"/>
    <col min="12042" max="12042" width="37.28515625" bestFit="1" customWidth="1"/>
    <col min="12043" max="12049" width="0" hidden="1" customWidth="1"/>
    <col min="12050" max="12050" width="24" customWidth="1"/>
    <col min="12051" max="12051" width="42.7109375" bestFit="1" customWidth="1"/>
    <col min="12052" max="12052" width="23.5703125" customWidth="1"/>
    <col min="12053" max="12053" width="0" hidden="1" customWidth="1"/>
    <col min="12054" max="12054" width="22" bestFit="1" customWidth="1"/>
    <col min="12055" max="12055" width="22.140625" customWidth="1"/>
    <col min="12056" max="12056" width="18.28515625" customWidth="1"/>
    <col min="12057" max="12057" width="0" hidden="1" customWidth="1"/>
    <col min="12058" max="12058" width="21.42578125" customWidth="1"/>
    <col min="12059" max="12059" width="0" hidden="1" customWidth="1"/>
    <col min="12060" max="12060" width="24.85546875" bestFit="1" customWidth="1"/>
    <col min="12061" max="12061" width="22.28515625" bestFit="1" customWidth="1"/>
    <col min="12062" max="12062" width="28.42578125" bestFit="1" customWidth="1"/>
    <col min="12063" max="12063" width="28.7109375" bestFit="1" customWidth="1"/>
    <col min="12064" max="12064" width="0" hidden="1" customWidth="1"/>
    <col min="12065" max="12065" width="131" bestFit="1" customWidth="1"/>
    <col min="12066" max="12110" width="11.42578125" customWidth="1"/>
    <col min="12289" max="12289" width="6.140625" customWidth="1"/>
    <col min="12290" max="12290" width="6" customWidth="1"/>
    <col min="12291" max="12291" width="35.42578125" bestFit="1" customWidth="1"/>
    <col min="12292" max="12292" width="43" bestFit="1" customWidth="1"/>
    <col min="12293" max="12293" width="42.7109375" bestFit="1" customWidth="1"/>
    <col min="12294" max="12294" width="47.7109375" customWidth="1"/>
    <col min="12295" max="12295" width="0" hidden="1" customWidth="1"/>
    <col min="12296" max="12296" width="35.7109375" bestFit="1" customWidth="1"/>
    <col min="12297" max="12297" width="0" hidden="1" customWidth="1"/>
    <col min="12298" max="12298" width="37.28515625" bestFit="1" customWidth="1"/>
    <col min="12299" max="12305" width="0" hidden="1" customWidth="1"/>
    <col min="12306" max="12306" width="24" customWidth="1"/>
    <col min="12307" max="12307" width="42.7109375" bestFit="1" customWidth="1"/>
    <col min="12308" max="12308" width="23.5703125" customWidth="1"/>
    <col min="12309" max="12309" width="0" hidden="1" customWidth="1"/>
    <col min="12310" max="12310" width="22" bestFit="1" customWidth="1"/>
    <col min="12311" max="12311" width="22.140625" customWidth="1"/>
    <col min="12312" max="12312" width="18.28515625" customWidth="1"/>
    <col min="12313" max="12313" width="0" hidden="1" customWidth="1"/>
    <col min="12314" max="12314" width="21.42578125" customWidth="1"/>
    <col min="12315" max="12315" width="0" hidden="1" customWidth="1"/>
    <col min="12316" max="12316" width="24.85546875" bestFit="1" customWidth="1"/>
    <col min="12317" max="12317" width="22.28515625" bestFit="1" customWidth="1"/>
    <col min="12318" max="12318" width="28.42578125" bestFit="1" customWidth="1"/>
    <col min="12319" max="12319" width="28.7109375" bestFit="1" customWidth="1"/>
    <col min="12320" max="12320" width="0" hidden="1" customWidth="1"/>
    <col min="12321" max="12321" width="131" bestFit="1" customWidth="1"/>
    <col min="12322" max="12366" width="11.42578125" customWidth="1"/>
    <col min="12545" max="12545" width="6.140625" customWidth="1"/>
    <col min="12546" max="12546" width="6" customWidth="1"/>
    <col min="12547" max="12547" width="35.42578125" bestFit="1" customWidth="1"/>
    <col min="12548" max="12548" width="43" bestFit="1" customWidth="1"/>
    <col min="12549" max="12549" width="42.7109375" bestFit="1" customWidth="1"/>
    <col min="12550" max="12550" width="47.7109375" customWidth="1"/>
    <col min="12551" max="12551" width="0" hidden="1" customWidth="1"/>
    <col min="12552" max="12552" width="35.7109375" bestFit="1" customWidth="1"/>
    <col min="12553" max="12553" width="0" hidden="1" customWidth="1"/>
    <col min="12554" max="12554" width="37.28515625" bestFit="1" customWidth="1"/>
    <col min="12555" max="12561" width="0" hidden="1" customWidth="1"/>
    <col min="12562" max="12562" width="24" customWidth="1"/>
    <col min="12563" max="12563" width="42.7109375" bestFit="1" customWidth="1"/>
    <col min="12564" max="12564" width="23.5703125" customWidth="1"/>
    <col min="12565" max="12565" width="0" hidden="1" customWidth="1"/>
    <col min="12566" max="12566" width="22" bestFit="1" customWidth="1"/>
    <col min="12567" max="12567" width="22.140625" customWidth="1"/>
    <col min="12568" max="12568" width="18.28515625" customWidth="1"/>
    <col min="12569" max="12569" width="0" hidden="1" customWidth="1"/>
    <col min="12570" max="12570" width="21.42578125" customWidth="1"/>
    <col min="12571" max="12571" width="0" hidden="1" customWidth="1"/>
    <col min="12572" max="12572" width="24.85546875" bestFit="1" customWidth="1"/>
    <col min="12573" max="12573" width="22.28515625" bestFit="1" customWidth="1"/>
    <col min="12574" max="12574" width="28.42578125" bestFit="1" customWidth="1"/>
    <col min="12575" max="12575" width="28.7109375" bestFit="1" customWidth="1"/>
    <col min="12576" max="12576" width="0" hidden="1" customWidth="1"/>
    <col min="12577" max="12577" width="131" bestFit="1" customWidth="1"/>
    <col min="12578" max="12622" width="11.42578125" customWidth="1"/>
    <col min="12801" max="12801" width="6.140625" customWidth="1"/>
    <col min="12802" max="12802" width="6" customWidth="1"/>
    <col min="12803" max="12803" width="35.42578125" bestFit="1" customWidth="1"/>
    <col min="12804" max="12804" width="43" bestFit="1" customWidth="1"/>
    <col min="12805" max="12805" width="42.7109375" bestFit="1" customWidth="1"/>
    <col min="12806" max="12806" width="47.7109375" customWidth="1"/>
    <col min="12807" max="12807" width="0" hidden="1" customWidth="1"/>
    <col min="12808" max="12808" width="35.7109375" bestFit="1" customWidth="1"/>
    <col min="12809" max="12809" width="0" hidden="1" customWidth="1"/>
    <col min="12810" max="12810" width="37.28515625" bestFit="1" customWidth="1"/>
    <col min="12811" max="12817" width="0" hidden="1" customWidth="1"/>
    <col min="12818" max="12818" width="24" customWidth="1"/>
    <col min="12819" max="12819" width="42.7109375" bestFit="1" customWidth="1"/>
    <col min="12820" max="12820" width="23.5703125" customWidth="1"/>
    <col min="12821" max="12821" width="0" hidden="1" customWidth="1"/>
    <col min="12822" max="12822" width="22" bestFit="1" customWidth="1"/>
    <col min="12823" max="12823" width="22.140625" customWidth="1"/>
    <col min="12824" max="12824" width="18.28515625" customWidth="1"/>
    <col min="12825" max="12825" width="0" hidden="1" customWidth="1"/>
    <col min="12826" max="12826" width="21.42578125" customWidth="1"/>
    <col min="12827" max="12827" width="0" hidden="1" customWidth="1"/>
    <col min="12828" max="12828" width="24.85546875" bestFit="1" customWidth="1"/>
    <col min="12829" max="12829" width="22.28515625" bestFit="1" customWidth="1"/>
    <col min="12830" max="12830" width="28.42578125" bestFit="1" customWidth="1"/>
    <col min="12831" max="12831" width="28.7109375" bestFit="1" customWidth="1"/>
    <col min="12832" max="12832" width="0" hidden="1" customWidth="1"/>
    <col min="12833" max="12833" width="131" bestFit="1" customWidth="1"/>
    <col min="12834" max="12878" width="11.42578125" customWidth="1"/>
    <col min="13057" max="13057" width="6.140625" customWidth="1"/>
    <col min="13058" max="13058" width="6" customWidth="1"/>
    <col min="13059" max="13059" width="35.42578125" bestFit="1" customWidth="1"/>
    <col min="13060" max="13060" width="43" bestFit="1" customWidth="1"/>
    <col min="13061" max="13061" width="42.7109375" bestFit="1" customWidth="1"/>
    <col min="13062" max="13062" width="47.7109375" customWidth="1"/>
    <col min="13063" max="13063" width="0" hidden="1" customWidth="1"/>
    <col min="13064" max="13064" width="35.7109375" bestFit="1" customWidth="1"/>
    <col min="13065" max="13065" width="0" hidden="1" customWidth="1"/>
    <col min="13066" max="13066" width="37.28515625" bestFit="1" customWidth="1"/>
    <col min="13067" max="13073" width="0" hidden="1" customWidth="1"/>
    <col min="13074" max="13074" width="24" customWidth="1"/>
    <col min="13075" max="13075" width="42.7109375" bestFit="1" customWidth="1"/>
    <col min="13076" max="13076" width="23.5703125" customWidth="1"/>
    <col min="13077" max="13077" width="0" hidden="1" customWidth="1"/>
    <col min="13078" max="13078" width="22" bestFit="1" customWidth="1"/>
    <col min="13079" max="13079" width="22.140625" customWidth="1"/>
    <col min="13080" max="13080" width="18.28515625" customWidth="1"/>
    <col min="13081" max="13081" width="0" hidden="1" customWidth="1"/>
    <col min="13082" max="13082" width="21.42578125" customWidth="1"/>
    <col min="13083" max="13083" width="0" hidden="1" customWidth="1"/>
    <col min="13084" max="13084" width="24.85546875" bestFit="1" customWidth="1"/>
    <col min="13085" max="13085" width="22.28515625" bestFit="1" customWidth="1"/>
    <col min="13086" max="13086" width="28.42578125" bestFit="1" customWidth="1"/>
    <col min="13087" max="13087" width="28.7109375" bestFit="1" customWidth="1"/>
    <col min="13088" max="13088" width="0" hidden="1" customWidth="1"/>
    <col min="13089" max="13089" width="131" bestFit="1" customWidth="1"/>
    <col min="13090" max="13134" width="11.42578125" customWidth="1"/>
    <col min="13313" max="13313" width="6.140625" customWidth="1"/>
    <col min="13314" max="13314" width="6" customWidth="1"/>
    <col min="13315" max="13315" width="35.42578125" bestFit="1" customWidth="1"/>
    <col min="13316" max="13316" width="43" bestFit="1" customWidth="1"/>
    <col min="13317" max="13317" width="42.7109375" bestFit="1" customWidth="1"/>
    <col min="13318" max="13318" width="47.7109375" customWidth="1"/>
    <col min="13319" max="13319" width="0" hidden="1" customWidth="1"/>
    <col min="13320" max="13320" width="35.7109375" bestFit="1" customWidth="1"/>
    <col min="13321" max="13321" width="0" hidden="1" customWidth="1"/>
    <col min="13322" max="13322" width="37.28515625" bestFit="1" customWidth="1"/>
    <col min="13323" max="13329" width="0" hidden="1" customWidth="1"/>
    <col min="13330" max="13330" width="24" customWidth="1"/>
    <col min="13331" max="13331" width="42.7109375" bestFit="1" customWidth="1"/>
    <col min="13332" max="13332" width="23.5703125" customWidth="1"/>
    <col min="13333" max="13333" width="0" hidden="1" customWidth="1"/>
    <col min="13334" max="13334" width="22" bestFit="1" customWidth="1"/>
    <col min="13335" max="13335" width="22.140625" customWidth="1"/>
    <col min="13336" max="13336" width="18.28515625" customWidth="1"/>
    <col min="13337" max="13337" width="0" hidden="1" customWidth="1"/>
    <col min="13338" max="13338" width="21.42578125" customWidth="1"/>
    <col min="13339" max="13339" width="0" hidden="1" customWidth="1"/>
    <col min="13340" max="13340" width="24.85546875" bestFit="1" customWidth="1"/>
    <col min="13341" max="13341" width="22.28515625" bestFit="1" customWidth="1"/>
    <col min="13342" max="13342" width="28.42578125" bestFit="1" customWidth="1"/>
    <col min="13343" max="13343" width="28.7109375" bestFit="1" customWidth="1"/>
    <col min="13344" max="13344" width="0" hidden="1" customWidth="1"/>
    <col min="13345" max="13345" width="131" bestFit="1" customWidth="1"/>
    <col min="13346" max="13390" width="11.42578125" customWidth="1"/>
    <col min="13569" max="13569" width="6.140625" customWidth="1"/>
    <col min="13570" max="13570" width="6" customWidth="1"/>
    <col min="13571" max="13571" width="35.42578125" bestFit="1" customWidth="1"/>
    <col min="13572" max="13572" width="43" bestFit="1" customWidth="1"/>
    <col min="13573" max="13573" width="42.7109375" bestFit="1" customWidth="1"/>
    <col min="13574" max="13574" width="47.7109375" customWidth="1"/>
    <col min="13575" max="13575" width="0" hidden="1" customWidth="1"/>
    <col min="13576" max="13576" width="35.7109375" bestFit="1" customWidth="1"/>
    <col min="13577" max="13577" width="0" hidden="1" customWidth="1"/>
    <col min="13578" max="13578" width="37.28515625" bestFit="1" customWidth="1"/>
    <col min="13579" max="13585" width="0" hidden="1" customWidth="1"/>
    <col min="13586" max="13586" width="24" customWidth="1"/>
    <col min="13587" max="13587" width="42.7109375" bestFit="1" customWidth="1"/>
    <col min="13588" max="13588" width="23.5703125" customWidth="1"/>
    <col min="13589" max="13589" width="0" hidden="1" customWidth="1"/>
    <col min="13590" max="13590" width="22" bestFit="1" customWidth="1"/>
    <col min="13591" max="13591" width="22.140625" customWidth="1"/>
    <col min="13592" max="13592" width="18.28515625" customWidth="1"/>
    <col min="13593" max="13593" width="0" hidden="1" customWidth="1"/>
    <col min="13594" max="13594" width="21.42578125" customWidth="1"/>
    <col min="13595" max="13595" width="0" hidden="1" customWidth="1"/>
    <col min="13596" max="13596" width="24.85546875" bestFit="1" customWidth="1"/>
    <col min="13597" max="13597" width="22.28515625" bestFit="1" customWidth="1"/>
    <col min="13598" max="13598" width="28.42578125" bestFit="1" customWidth="1"/>
    <col min="13599" max="13599" width="28.7109375" bestFit="1" customWidth="1"/>
    <col min="13600" max="13600" width="0" hidden="1" customWidth="1"/>
    <col min="13601" max="13601" width="131" bestFit="1" customWidth="1"/>
    <col min="13602" max="13646" width="11.42578125" customWidth="1"/>
    <col min="13825" max="13825" width="6.140625" customWidth="1"/>
    <col min="13826" max="13826" width="6" customWidth="1"/>
    <col min="13827" max="13827" width="35.42578125" bestFit="1" customWidth="1"/>
    <col min="13828" max="13828" width="43" bestFit="1" customWidth="1"/>
    <col min="13829" max="13829" width="42.7109375" bestFit="1" customWidth="1"/>
    <col min="13830" max="13830" width="47.7109375" customWidth="1"/>
    <col min="13831" max="13831" width="0" hidden="1" customWidth="1"/>
    <col min="13832" max="13832" width="35.7109375" bestFit="1" customWidth="1"/>
    <col min="13833" max="13833" width="0" hidden="1" customWidth="1"/>
    <col min="13834" max="13834" width="37.28515625" bestFit="1" customWidth="1"/>
    <col min="13835" max="13841" width="0" hidden="1" customWidth="1"/>
    <col min="13842" max="13842" width="24" customWidth="1"/>
    <col min="13843" max="13843" width="42.7109375" bestFit="1" customWidth="1"/>
    <col min="13844" max="13844" width="23.5703125" customWidth="1"/>
    <col min="13845" max="13845" width="0" hidden="1" customWidth="1"/>
    <col min="13846" max="13846" width="22" bestFit="1" customWidth="1"/>
    <col min="13847" max="13847" width="22.140625" customWidth="1"/>
    <col min="13848" max="13848" width="18.28515625" customWidth="1"/>
    <col min="13849" max="13849" width="0" hidden="1" customWidth="1"/>
    <col min="13850" max="13850" width="21.42578125" customWidth="1"/>
    <col min="13851" max="13851" width="0" hidden="1" customWidth="1"/>
    <col min="13852" max="13852" width="24.85546875" bestFit="1" customWidth="1"/>
    <col min="13853" max="13853" width="22.28515625" bestFit="1" customWidth="1"/>
    <col min="13854" max="13854" width="28.42578125" bestFit="1" customWidth="1"/>
    <col min="13855" max="13855" width="28.7109375" bestFit="1" customWidth="1"/>
    <col min="13856" max="13856" width="0" hidden="1" customWidth="1"/>
    <col min="13857" max="13857" width="131" bestFit="1" customWidth="1"/>
    <col min="13858" max="13902" width="11.42578125" customWidth="1"/>
    <col min="14081" max="14081" width="6.140625" customWidth="1"/>
    <col min="14082" max="14082" width="6" customWidth="1"/>
    <col min="14083" max="14083" width="35.42578125" bestFit="1" customWidth="1"/>
    <col min="14084" max="14084" width="43" bestFit="1" customWidth="1"/>
    <col min="14085" max="14085" width="42.7109375" bestFit="1" customWidth="1"/>
    <col min="14086" max="14086" width="47.7109375" customWidth="1"/>
    <col min="14087" max="14087" width="0" hidden="1" customWidth="1"/>
    <col min="14088" max="14088" width="35.7109375" bestFit="1" customWidth="1"/>
    <col min="14089" max="14089" width="0" hidden="1" customWidth="1"/>
    <col min="14090" max="14090" width="37.28515625" bestFit="1" customWidth="1"/>
    <col min="14091" max="14097" width="0" hidden="1" customWidth="1"/>
    <col min="14098" max="14098" width="24" customWidth="1"/>
    <col min="14099" max="14099" width="42.7109375" bestFit="1" customWidth="1"/>
    <col min="14100" max="14100" width="23.5703125" customWidth="1"/>
    <col min="14101" max="14101" width="0" hidden="1" customWidth="1"/>
    <col min="14102" max="14102" width="22" bestFit="1" customWidth="1"/>
    <col min="14103" max="14103" width="22.140625" customWidth="1"/>
    <col min="14104" max="14104" width="18.28515625" customWidth="1"/>
    <col min="14105" max="14105" width="0" hidden="1" customWidth="1"/>
    <col min="14106" max="14106" width="21.42578125" customWidth="1"/>
    <col min="14107" max="14107" width="0" hidden="1" customWidth="1"/>
    <col min="14108" max="14108" width="24.85546875" bestFit="1" customWidth="1"/>
    <col min="14109" max="14109" width="22.28515625" bestFit="1" customWidth="1"/>
    <col min="14110" max="14110" width="28.42578125" bestFit="1" customWidth="1"/>
    <col min="14111" max="14111" width="28.7109375" bestFit="1" customWidth="1"/>
    <col min="14112" max="14112" width="0" hidden="1" customWidth="1"/>
    <col min="14113" max="14113" width="131" bestFit="1" customWidth="1"/>
    <col min="14114" max="14158" width="11.42578125" customWidth="1"/>
    <col min="14337" max="14337" width="6.140625" customWidth="1"/>
    <col min="14338" max="14338" width="6" customWidth="1"/>
    <col min="14339" max="14339" width="35.42578125" bestFit="1" customWidth="1"/>
    <col min="14340" max="14340" width="43" bestFit="1" customWidth="1"/>
    <col min="14341" max="14341" width="42.7109375" bestFit="1" customWidth="1"/>
    <col min="14342" max="14342" width="47.7109375" customWidth="1"/>
    <col min="14343" max="14343" width="0" hidden="1" customWidth="1"/>
    <col min="14344" max="14344" width="35.7109375" bestFit="1" customWidth="1"/>
    <col min="14345" max="14345" width="0" hidden="1" customWidth="1"/>
    <col min="14346" max="14346" width="37.28515625" bestFit="1" customWidth="1"/>
    <col min="14347" max="14353" width="0" hidden="1" customWidth="1"/>
    <col min="14354" max="14354" width="24" customWidth="1"/>
    <col min="14355" max="14355" width="42.7109375" bestFit="1" customWidth="1"/>
    <col min="14356" max="14356" width="23.5703125" customWidth="1"/>
    <col min="14357" max="14357" width="0" hidden="1" customWidth="1"/>
    <col min="14358" max="14358" width="22" bestFit="1" customWidth="1"/>
    <col min="14359" max="14359" width="22.140625" customWidth="1"/>
    <col min="14360" max="14360" width="18.28515625" customWidth="1"/>
    <col min="14361" max="14361" width="0" hidden="1" customWidth="1"/>
    <col min="14362" max="14362" width="21.42578125" customWidth="1"/>
    <col min="14363" max="14363" width="0" hidden="1" customWidth="1"/>
    <col min="14364" max="14364" width="24.85546875" bestFit="1" customWidth="1"/>
    <col min="14365" max="14365" width="22.28515625" bestFit="1" customWidth="1"/>
    <col min="14366" max="14366" width="28.42578125" bestFit="1" customWidth="1"/>
    <col min="14367" max="14367" width="28.7109375" bestFit="1" customWidth="1"/>
    <col min="14368" max="14368" width="0" hidden="1" customWidth="1"/>
    <col min="14369" max="14369" width="131" bestFit="1" customWidth="1"/>
    <col min="14370" max="14414" width="11.42578125" customWidth="1"/>
    <col min="14593" max="14593" width="6.140625" customWidth="1"/>
    <col min="14594" max="14594" width="6" customWidth="1"/>
    <col min="14595" max="14595" width="35.42578125" bestFit="1" customWidth="1"/>
    <col min="14596" max="14596" width="43" bestFit="1" customWidth="1"/>
    <col min="14597" max="14597" width="42.7109375" bestFit="1" customWidth="1"/>
    <col min="14598" max="14598" width="47.7109375" customWidth="1"/>
    <col min="14599" max="14599" width="0" hidden="1" customWidth="1"/>
    <col min="14600" max="14600" width="35.7109375" bestFit="1" customWidth="1"/>
    <col min="14601" max="14601" width="0" hidden="1" customWidth="1"/>
    <col min="14602" max="14602" width="37.28515625" bestFit="1" customWidth="1"/>
    <col min="14603" max="14609" width="0" hidden="1" customWidth="1"/>
    <col min="14610" max="14610" width="24" customWidth="1"/>
    <col min="14611" max="14611" width="42.7109375" bestFit="1" customWidth="1"/>
    <col min="14612" max="14612" width="23.5703125" customWidth="1"/>
    <col min="14613" max="14613" width="0" hidden="1" customWidth="1"/>
    <col min="14614" max="14614" width="22" bestFit="1" customWidth="1"/>
    <col min="14615" max="14615" width="22.140625" customWidth="1"/>
    <col min="14616" max="14616" width="18.28515625" customWidth="1"/>
    <col min="14617" max="14617" width="0" hidden="1" customWidth="1"/>
    <col min="14618" max="14618" width="21.42578125" customWidth="1"/>
    <col min="14619" max="14619" width="0" hidden="1" customWidth="1"/>
    <col min="14620" max="14620" width="24.85546875" bestFit="1" customWidth="1"/>
    <col min="14621" max="14621" width="22.28515625" bestFit="1" customWidth="1"/>
    <col min="14622" max="14622" width="28.42578125" bestFit="1" customWidth="1"/>
    <col min="14623" max="14623" width="28.7109375" bestFit="1" customWidth="1"/>
    <col min="14624" max="14624" width="0" hidden="1" customWidth="1"/>
    <col min="14625" max="14625" width="131" bestFit="1" customWidth="1"/>
    <col min="14626" max="14670" width="11.42578125" customWidth="1"/>
    <col min="14849" max="14849" width="6.140625" customWidth="1"/>
    <col min="14850" max="14850" width="6" customWidth="1"/>
    <col min="14851" max="14851" width="35.42578125" bestFit="1" customWidth="1"/>
    <col min="14852" max="14852" width="43" bestFit="1" customWidth="1"/>
    <col min="14853" max="14853" width="42.7109375" bestFit="1" customWidth="1"/>
    <col min="14854" max="14854" width="47.7109375" customWidth="1"/>
    <col min="14855" max="14855" width="0" hidden="1" customWidth="1"/>
    <col min="14856" max="14856" width="35.7109375" bestFit="1" customWidth="1"/>
    <col min="14857" max="14857" width="0" hidden="1" customWidth="1"/>
    <col min="14858" max="14858" width="37.28515625" bestFit="1" customWidth="1"/>
    <col min="14859" max="14865" width="0" hidden="1" customWidth="1"/>
    <col min="14866" max="14866" width="24" customWidth="1"/>
    <col min="14867" max="14867" width="42.7109375" bestFit="1" customWidth="1"/>
    <col min="14868" max="14868" width="23.5703125" customWidth="1"/>
    <col min="14869" max="14869" width="0" hidden="1" customWidth="1"/>
    <col min="14870" max="14870" width="22" bestFit="1" customWidth="1"/>
    <col min="14871" max="14871" width="22.140625" customWidth="1"/>
    <col min="14872" max="14872" width="18.28515625" customWidth="1"/>
    <col min="14873" max="14873" width="0" hidden="1" customWidth="1"/>
    <col min="14874" max="14874" width="21.42578125" customWidth="1"/>
    <col min="14875" max="14875" width="0" hidden="1" customWidth="1"/>
    <col min="14876" max="14876" width="24.85546875" bestFit="1" customWidth="1"/>
    <col min="14877" max="14877" width="22.28515625" bestFit="1" customWidth="1"/>
    <col min="14878" max="14878" width="28.42578125" bestFit="1" customWidth="1"/>
    <col min="14879" max="14879" width="28.7109375" bestFit="1" customWidth="1"/>
    <col min="14880" max="14880" width="0" hidden="1" customWidth="1"/>
    <col min="14881" max="14881" width="131" bestFit="1" customWidth="1"/>
    <col min="14882" max="14926" width="11.42578125" customWidth="1"/>
    <col min="15105" max="15105" width="6.140625" customWidth="1"/>
    <col min="15106" max="15106" width="6" customWidth="1"/>
    <col min="15107" max="15107" width="35.42578125" bestFit="1" customWidth="1"/>
    <col min="15108" max="15108" width="43" bestFit="1" customWidth="1"/>
    <col min="15109" max="15109" width="42.7109375" bestFit="1" customWidth="1"/>
    <col min="15110" max="15110" width="47.7109375" customWidth="1"/>
    <col min="15111" max="15111" width="0" hidden="1" customWidth="1"/>
    <col min="15112" max="15112" width="35.7109375" bestFit="1" customWidth="1"/>
    <col min="15113" max="15113" width="0" hidden="1" customWidth="1"/>
    <col min="15114" max="15114" width="37.28515625" bestFit="1" customWidth="1"/>
    <col min="15115" max="15121" width="0" hidden="1" customWidth="1"/>
    <col min="15122" max="15122" width="24" customWidth="1"/>
    <col min="15123" max="15123" width="42.7109375" bestFit="1" customWidth="1"/>
    <col min="15124" max="15124" width="23.5703125" customWidth="1"/>
    <col min="15125" max="15125" width="0" hidden="1" customWidth="1"/>
    <col min="15126" max="15126" width="22" bestFit="1" customWidth="1"/>
    <col min="15127" max="15127" width="22.140625" customWidth="1"/>
    <col min="15128" max="15128" width="18.28515625" customWidth="1"/>
    <col min="15129" max="15129" width="0" hidden="1" customWidth="1"/>
    <col min="15130" max="15130" width="21.42578125" customWidth="1"/>
    <col min="15131" max="15131" width="0" hidden="1" customWidth="1"/>
    <col min="15132" max="15132" width="24.85546875" bestFit="1" customWidth="1"/>
    <col min="15133" max="15133" width="22.28515625" bestFit="1" customWidth="1"/>
    <col min="15134" max="15134" width="28.42578125" bestFit="1" customWidth="1"/>
    <col min="15135" max="15135" width="28.7109375" bestFit="1" customWidth="1"/>
    <col min="15136" max="15136" width="0" hidden="1" customWidth="1"/>
    <col min="15137" max="15137" width="131" bestFit="1" customWidth="1"/>
    <col min="15138" max="15182" width="11.42578125" customWidth="1"/>
    <col min="15361" max="15361" width="6.140625" customWidth="1"/>
    <col min="15362" max="15362" width="6" customWidth="1"/>
    <col min="15363" max="15363" width="35.42578125" bestFit="1" customWidth="1"/>
    <col min="15364" max="15364" width="43" bestFit="1" customWidth="1"/>
    <col min="15365" max="15365" width="42.7109375" bestFit="1" customWidth="1"/>
    <col min="15366" max="15366" width="47.7109375" customWidth="1"/>
    <col min="15367" max="15367" width="0" hidden="1" customWidth="1"/>
    <col min="15368" max="15368" width="35.7109375" bestFit="1" customWidth="1"/>
    <col min="15369" max="15369" width="0" hidden="1" customWidth="1"/>
    <col min="15370" max="15370" width="37.28515625" bestFit="1" customWidth="1"/>
    <col min="15371" max="15377" width="0" hidden="1" customWidth="1"/>
    <col min="15378" max="15378" width="24" customWidth="1"/>
    <col min="15379" max="15379" width="42.7109375" bestFit="1" customWidth="1"/>
    <col min="15380" max="15380" width="23.5703125" customWidth="1"/>
    <col min="15381" max="15381" width="0" hidden="1" customWidth="1"/>
    <col min="15382" max="15382" width="22" bestFit="1" customWidth="1"/>
    <col min="15383" max="15383" width="22.140625" customWidth="1"/>
    <col min="15384" max="15384" width="18.28515625" customWidth="1"/>
    <col min="15385" max="15385" width="0" hidden="1" customWidth="1"/>
    <col min="15386" max="15386" width="21.42578125" customWidth="1"/>
    <col min="15387" max="15387" width="0" hidden="1" customWidth="1"/>
    <col min="15388" max="15388" width="24.85546875" bestFit="1" customWidth="1"/>
    <col min="15389" max="15389" width="22.28515625" bestFit="1" customWidth="1"/>
    <col min="15390" max="15390" width="28.42578125" bestFit="1" customWidth="1"/>
    <col min="15391" max="15391" width="28.7109375" bestFit="1" customWidth="1"/>
    <col min="15392" max="15392" width="0" hidden="1" customWidth="1"/>
    <col min="15393" max="15393" width="131" bestFit="1" customWidth="1"/>
    <col min="15394" max="15438" width="11.42578125" customWidth="1"/>
    <col min="15617" max="15617" width="6.140625" customWidth="1"/>
    <col min="15618" max="15618" width="6" customWidth="1"/>
    <col min="15619" max="15619" width="35.42578125" bestFit="1" customWidth="1"/>
    <col min="15620" max="15620" width="43" bestFit="1" customWidth="1"/>
    <col min="15621" max="15621" width="42.7109375" bestFit="1" customWidth="1"/>
    <col min="15622" max="15622" width="47.7109375" customWidth="1"/>
    <col min="15623" max="15623" width="0" hidden="1" customWidth="1"/>
    <col min="15624" max="15624" width="35.7109375" bestFit="1" customWidth="1"/>
    <col min="15625" max="15625" width="0" hidden="1" customWidth="1"/>
    <col min="15626" max="15626" width="37.28515625" bestFit="1" customWidth="1"/>
    <col min="15627" max="15633" width="0" hidden="1" customWidth="1"/>
    <col min="15634" max="15634" width="24" customWidth="1"/>
    <col min="15635" max="15635" width="42.7109375" bestFit="1" customWidth="1"/>
    <col min="15636" max="15636" width="23.5703125" customWidth="1"/>
    <col min="15637" max="15637" width="0" hidden="1" customWidth="1"/>
    <col min="15638" max="15638" width="22" bestFit="1" customWidth="1"/>
    <col min="15639" max="15639" width="22.140625" customWidth="1"/>
    <col min="15640" max="15640" width="18.28515625" customWidth="1"/>
    <col min="15641" max="15641" width="0" hidden="1" customWidth="1"/>
    <col min="15642" max="15642" width="21.42578125" customWidth="1"/>
    <col min="15643" max="15643" width="0" hidden="1" customWidth="1"/>
    <col min="15644" max="15644" width="24.85546875" bestFit="1" customWidth="1"/>
    <col min="15645" max="15645" width="22.28515625" bestFit="1" customWidth="1"/>
    <col min="15646" max="15646" width="28.42578125" bestFit="1" customWidth="1"/>
    <col min="15647" max="15647" width="28.7109375" bestFit="1" customWidth="1"/>
    <col min="15648" max="15648" width="0" hidden="1" customWidth="1"/>
    <col min="15649" max="15649" width="131" bestFit="1" customWidth="1"/>
    <col min="15650" max="15694" width="11.42578125" customWidth="1"/>
    <col min="15873" max="15873" width="6.140625" customWidth="1"/>
    <col min="15874" max="15874" width="6" customWidth="1"/>
    <col min="15875" max="15875" width="35.42578125" bestFit="1" customWidth="1"/>
    <col min="15876" max="15876" width="43" bestFit="1" customWidth="1"/>
    <col min="15877" max="15877" width="42.7109375" bestFit="1" customWidth="1"/>
    <col min="15878" max="15878" width="47.7109375" customWidth="1"/>
    <col min="15879" max="15879" width="0" hidden="1" customWidth="1"/>
    <col min="15880" max="15880" width="35.7109375" bestFit="1" customWidth="1"/>
    <col min="15881" max="15881" width="0" hidden="1" customWidth="1"/>
    <col min="15882" max="15882" width="37.28515625" bestFit="1" customWidth="1"/>
    <col min="15883" max="15889" width="0" hidden="1" customWidth="1"/>
    <col min="15890" max="15890" width="24" customWidth="1"/>
    <col min="15891" max="15891" width="42.7109375" bestFit="1" customWidth="1"/>
    <col min="15892" max="15892" width="23.5703125" customWidth="1"/>
    <col min="15893" max="15893" width="0" hidden="1" customWidth="1"/>
    <col min="15894" max="15894" width="22" bestFit="1" customWidth="1"/>
    <col min="15895" max="15895" width="22.140625" customWidth="1"/>
    <col min="15896" max="15896" width="18.28515625" customWidth="1"/>
    <col min="15897" max="15897" width="0" hidden="1" customWidth="1"/>
    <col min="15898" max="15898" width="21.42578125" customWidth="1"/>
    <col min="15899" max="15899" width="0" hidden="1" customWidth="1"/>
    <col min="15900" max="15900" width="24.85546875" bestFit="1" customWidth="1"/>
    <col min="15901" max="15901" width="22.28515625" bestFit="1" customWidth="1"/>
    <col min="15902" max="15902" width="28.42578125" bestFit="1" customWidth="1"/>
    <col min="15903" max="15903" width="28.7109375" bestFit="1" customWidth="1"/>
    <col min="15904" max="15904" width="0" hidden="1" customWidth="1"/>
    <col min="15905" max="15905" width="131" bestFit="1" customWidth="1"/>
    <col min="15906" max="15950" width="11.42578125" customWidth="1"/>
    <col min="16129" max="16129" width="6.140625" customWidth="1"/>
    <col min="16130" max="16130" width="6" customWidth="1"/>
    <col min="16131" max="16131" width="35.42578125" bestFit="1" customWidth="1"/>
    <col min="16132" max="16132" width="43" bestFit="1" customWidth="1"/>
    <col min="16133" max="16133" width="42.7109375" bestFit="1" customWidth="1"/>
    <col min="16134" max="16134" width="47.7109375" customWidth="1"/>
    <col min="16135" max="16135" width="0" hidden="1" customWidth="1"/>
    <col min="16136" max="16136" width="35.7109375" bestFit="1" customWidth="1"/>
    <col min="16137" max="16137" width="0" hidden="1" customWidth="1"/>
    <col min="16138" max="16138" width="37.28515625" bestFit="1" customWidth="1"/>
    <col min="16139" max="16145" width="0" hidden="1" customWidth="1"/>
    <col min="16146" max="16146" width="24" customWidth="1"/>
    <col min="16147" max="16147" width="42.7109375" bestFit="1" customWidth="1"/>
    <col min="16148" max="16148" width="23.5703125" customWidth="1"/>
    <col min="16149" max="16149" width="0" hidden="1" customWidth="1"/>
    <col min="16150" max="16150" width="22" bestFit="1" customWidth="1"/>
    <col min="16151" max="16151" width="22.140625" customWidth="1"/>
    <col min="16152" max="16152" width="18.28515625" customWidth="1"/>
    <col min="16153" max="16153" width="0" hidden="1" customWidth="1"/>
    <col min="16154" max="16154" width="21.42578125" customWidth="1"/>
    <col min="16155" max="16155" width="0" hidden="1" customWidth="1"/>
    <col min="16156" max="16156" width="24.85546875" bestFit="1" customWidth="1"/>
    <col min="16157" max="16157" width="22.28515625" bestFit="1" customWidth="1"/>
    <col min="16158" max="16158" width="28.42578125" bestFit="1" customWidth="1"/>
    <col min="16159" max="16159" width="28.7109375" bestFit="1" customWidth="1"/>
    <col min="16160" max="16160" width="0" hidden="1" customWidth="1"/>
    <col min="16161" max="16161" width="131" bestFit="1" customWidth="1"/>
    <col min="16162" max="16206" width="11.42578125" customWidth="1"/>
  </cols>
  <sheetData>
    <row r="1" spans="1:78" s="50" customFormat="1" ht="92.25" x14ac:dyDescent="1.35">
      <c r="A1" s="1"/>
      <c r="B1" s="3"/>
      <c r="C1" s="3"/>
      <c r="D1" s="3"/>
      <c r="E1" s="3"/>
      <c r="F1" s="3">
        <v>2016</v>
      </c>
      <c r="G1" s="3"/>
      <c r="H1" s="3"/>
      <c r="I1" s="3"/>
      <c r="J1" s="52"/>
      <c r="K1" s="52"/>
      <c r="L1" s="53"/>
      <c r="M1" s="53"/>
      <c r="N1" s="53"/>
      <c r="O1" s="53"/>
      <c r="P1" s="53"/>
      <c r="Q1" s="53"/>
      <c r="R1" s="3"/>
      <c r="S1" s="54"/>
      <c r="T1" s="55"/>
      <c r="U1" s="12"/>
      <c r="V1" s="12"/>
      <c r="W1" s="11"/>
      <c r="X1" s="12"/>
      <c r="Y1" s="13"/>
      <c r="Z1" s="14"/>
      <c r="AB1" s="15"/>
      <c r="AC1" s="1"/>
      <c r="AD1" s="1"/>
      <c r="AE1" s="5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row>
    <row r="2" spans="1:78" s="50" customFormat="1" x14ac:dyDescent="0.25">
      <c r="A2" s="1"/>
      <c r="B2" s="1"/>
      <c r="C2" s="1"/>
      <c r="D2" s="1"/>
      <c r="E2" s="43"/>
      <c r="F2" s="47"/>
      <c r="G2" s="42"/>
      <c r="H2" s="42"/>
      <c r="I2" s="1"/>
      <c r="J2" s="10"/>
      <c r="K2" s="48"/>
      <c r="L2" s="49"/>
      <c r="M2" s="49"/>
      <c r="N2" s="49"/>
      <c r="O2" s="49"/>
      <c r="P2" s="49"/>
      <c r="Q2" s="49"/>
      <c r="R2" s="9"/>
      <c r="S2" s="10"/>
      <c r="T2" s="11"/>
      <c r="U2" s="12"/>
      <c r="V2" s="12"/>
      <c r="W2" s="11"/>
      <c r="X2" s="12"/>
      <c r="Y2" s="13"/>
      <c r="Z2" s="14"/>
      <c r="AB2" s="15"/>
      <c r="AC2" s="1"/>
      <c r="AD2" s="1"/>
      <c r="AE2" s="5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row>
    <row r="3" spans="1:78" s="1" customFormat="1" ht="45" x14ac:dyDescent="0.25">
      <c r="A3" s="20" t="s">
        <v>0</v>
      </c>
      <c r="B3" s="20" t="s">
        <v>1</v>
      </c>
      <c r="C3" s="20" t="s">
        <v>2</v>
      </c>
      <c r="D3" s="20" t="s">
        <v>40</v>
      </c>
      <c r="E3" s="19" t="s">
        <v>3</v>
      </c>
      <c r="F3" s="20" t="s">
        <v>4</v>
      </c>
      <c r="G3" s="20"/>
      <c r="H3" s="20" t="s">
        <v>5</v>
      </c>
      <c r="I3" s="20" t="s">
        <v>6</v>
      </c>
      <c r="J3" s="20" t="s">
        <v>7</v>
      </c>
      <c r="K3" s="20" t="s">
        <v>41</v>
      </c>
      <c r="L3" s="20" t="s">
        <v>8</v>
      </c>
      <c r="M3" s="20" t="s">
        <v>9</v>
      </c>
      <c r="N3" s="20" t="s">
        <v>10</v>
      </c>
      <c r="O3" s="20" t="s">
        <v>11</v>
      </c>
      <c r="P3" s="20" t="s">
        <v>12</v>
      </c>
      <c r="Q3" s="20" t="s">
        <v>13</v>
      </c>
      <c r="R3" s="20" t="s">
        <v>42</v>
      </c>
      <c r="S3" s="20" t="s">
        <v>14</v>
      </c>
      <c r="T3" s="56" t="s">
        <v>15</v>
      </c>
      <c r="U3" s="19"/>
      <c r="V3" s="19" t="s">
        <v>16</v>
      </c>
      <c r="W3" s="19" t="s">
        <v>17</v>
      </c>
      <c r="X3" s="19" t="s">
        <v>18</v>
      </c>
      <c r="Y3" s="57"/>
      <c r="Z3" s="20" t="s">
        <v>19</v>
      </c>
      <c r="AA3" s="19" t="s">
        <v>20</v>
      </c>
      <c r="AB3" s="58" t="s">
        <v>21</v>
      </c>
      <c r="AC3" s="20" t="s">
        <v>5</v>
      </c>
      <c r="AD3" s="20" t="s">
        <v>22</v>
      </c>
      <c r="AE3" s="20" t="s">
        <v>23</v>
      </c>
      <c r="AF3" s="20" t="s">
        <v>24</v>
      </c>
    </row>
    <row r="4" spans="1:78" s="1" customFormat="1" ht="114" x14ac:dyDescent="0.25">
      <c r="A4" s="36">
        <v>21</v>
      </c>
      <c r="B4" s="22">
        <v>21</v>
      </c>
      <c r="C4" s="45" t="s">
        <v>43</v>
      </c>
      <c r="D4" s="21" t="str">
        <f t="shared" ref="D4:D27" si="0">MID(C4,1,20)</f>
        <v xml:space="preserve">Selección Abreviada </v>
      </c>
      <c r="E4" s="41">
        <v>100000000</v>
      </c>
      <c r="F4" s="24" t="s">
        <v>44</v>
      </c>
      <c r="G4" s="44"/>
      <c r="H4" s="26" t="s">
        <v>25</v>
      </c>
      <c r="I4" s="34"/>
      <c r="J4" s="39" t="s">
        <v>31</v>
      </c>
      <c r="K4" s="59">
        <v>42541</v>
      </c>
      <c r="L4" s="60">
        <v>42548</v>
      </c>
      <c r="M4" s="59" t="s">
        <v>45</v>
      </c>
      <c r="N4" s="60" t="s">
        <v>46</v>
      </c>
      <c r="O4" s="60">
        <v>42557</v>
      </c>
      <c r="P4" s="59">
        <v>42562</v>
      </c>
      <c r="Q4" s="61">
        <v>2</v>
      </c>
      <c r="R4" s="62" t="s">
        <v>47</v>
      </c>
      <c r="S4" s="63" t="s">
        <v>48</v>
      </c>
      <c r="T4" s="64">
        <f>E4</f>
        <v>100000000</v>
      </c>
      <c r="U4" s="65"/>
      <c r="V4" s="65"/>
      <c r="W4" s="64"/>
      <c r="X4" s="65"/>
      <c r="Y4" s="66"/>
      <c r="Z4" s="67">
        <v>42734</v>
      </c>
      <c r="AA4" s="68"/>
      <c r="AB4" s="69"/>
      <c r="AC4" s="34"/>
      <c r="AD4" s="34"/>
      <c r="AE4" s="70"/>
      <c r="AF4" s="34"/>
      <c r="AG4" s="71"/>
    </row>
    <row r="5" spans="1:78" s="1" customFormat="1" ht="71.25" x14ac:dyDescent="0.25">
      <c r="A5" s="21">
        <v>1</v>
      </c>
      <c r="B5" s="22">
        <v>1</v>
      </c>
      <c r="C5" s="21" t="s">
        <v>49</v>
      </c>
      <c r="D5" s="21" t="str">
        <f t="shared" si="0"/>
        <v xml:space="preserve">contratación Mínima </v>
      </c>
      <c r="E5" s="23">
        <v>58603675</v>
      </c>
      <c r="F5" s="72" t="s">
        <v>38</v>
      </c>
      <c r="G5" s="25"/>
      <c r="H5" s="26" t="s">
        <v>25</v>
      </c>
      <c r="I5" s="27"/>
      <c r="J5" s="28" t="s">
        <v>26</v>
      </c>
      <c r="K5" s="28"/>
      <c r="L5" s="29">
        <v>42459</v>
      </c>
      <c r="M5" s="29"/>
      <c r="N5" s="30" t="s">
        <v>50</v>
      </c>
      <c r="O5" s="29">
        <v>42461</v>
      </c>
      <c r="P5" s="30"/>
      <c r="Q5" s="31">
        <v>1</v>
      </c>
      <c r="R5" s="32" t="s">
        <v>51</v>
      </c>
      <c r="S5" s="32" t="s">
        <v>52</v>
      </c>
      <c r="T5" s="73">
        <v>58603675</v>
      </c>
      <c r="U5" s="74">
        <f>E5-T5</f>
        <v>0</v>
      </c>
      <c r="V5" s="74"/>
      <c r="W5" s="75">
        <v>0</v>
      </c>
      <c r="X5" s="74"/>
      <c r="Y5" s="76"/>
      <c r="Z5" s="33">
        <v>42551</v>
      </c>
      <c r="AA5" s="34"/>
      <c r="AB5" s="33" t="s">
        <v>27</v>
      </c>
      <c r="AC5" s="35" t="s">
        <v>28</v>
      </c>
      <c r="AD5" s="35" t="s">
        <v>29</v>
      </c>
      <c r="AE5" s="38" t="s">
        <v>30</v>
      </c>
      <c r="AF5" s="77">
        <v>367</v>
      </c>
      <c r="AG5" s="71"/>
    </row>
    <row r="6" spans="1:78" s="50" customFormat="1" ht="85.5" x14ac:dyDescent="0.25">
      <c r="A6" s="21">
        <v>3</v>
      </c>
      <c r="B6" s="22">
        <v>3</v>
      </c>
      <c r="C6" s="21" t="s">
        <v>53</v>
      </c>
      <c r="D6" s="21" t="str">
        <f t="shared" si="0"/>
        <v xml:space="preserve">contratación Mínima </v>
      </c>
      <c r="E6" s="23">
        <v>58603676</v>
      </c>
      <c r="F6" s="24" t="s">
        <v>54</v>
      </c>
      <c r="G6" s="25"/>
      <c r="H6" s="26" t="s">
        <v>25</v>
      </c>
      <c r="I6" s="34"/>
      <c r="J6" s="39" t="s">
        <v>26</v>
      </c>
      <c r="K6" s="78"/>
      <c r="L6" s="79">
        <v>42472</v>
      </c>
      <c r="M6" s="80"/>
      <c r="N6" s="80" t="s">
        <v>55</v>
      </c>
      <c r="O6" s="79">
        <v>42481</v>
      </c>
      <c r="P6" s="79">
        <v>42485</v>
      </c>
      <c r="Q6" s="61">
        <v>1</v>
      </c>
      <c r="R6" s="32" t="s">
        <v>56</v>
      </c>
      <c r="S6" s="32" t="s">
        <v>39</v>
      </c>
      <c r="T6" s="73">
        <f t="shared" ref="T6:T11" si="1">E6</f>
        <v>58603676</v>
      </c>
      <c r="U6" s="65"/>
      <c r="V6" s="65"/>
      <c r="W6" s="64"/>
      <c r="X6" s="65"/>
      <c r="Y6" s="66"/>
      <c r="Z6" s="67">
        <v>42521</v>
      </c>
      <c r="AA6" s="68"/>
      <c r="AB6" s="69"/>
      <c r="AC6" s="34"/>
      <c r="AD6" s="34"/>
      <c r="AE6" s="70"/>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row>
    <row r="7" spans="1:78" s="50" customFormat="1" ht="99.75" x14ac:dyDescent="0.25">
      <c r="A7" s="21">
        <v>7</v>
      </c>
      <c r="B7" s="22">
        <v>7</v>
      </c>
      <c r="C7" s="45" t="s">
        <v>57</v>
      </c>
      <c r="D7" s="21" t="str">
        <f t="shared" si="0"/>
        <v>Contratacion Directa</v>
      </c>
      <c r="E7" s="41">
        <v>95000000</v>
      </c>
      <c r="F7" s="24" t="s">
        <v>58</v>
      </c>
      <c r="G7" s="81">
        <f>E7*2</f>
        <v>190000000</v>
      </c>
      <c r="H7" s="26" t="s">
        <v>25</v>
      </c>
      <c r="I7" s="34"/>
      <c r="J7" s="39" t="s">
        <v>26</v>
      </c>
      <c r="K7" s="82"/>
      <c r="L7" s="83"/>
      <c r="M7" s="83"/>
      <c r="N7" s="83"/>
      <c r="O7" s="83"/>
      <c r="P7" s="83"/>
      <c r="Q7" s="61"/>
      <c r="R7" s="62" t="s">
        <v>59</v>
      </c>
      <c r="S7" s="32" t="s">
        <v>60</v>
      </c>
      <c r="T7" s="64">
        <f t="shared" si="1"/>
        <v>95000000</v>
      </c>
      <c r="U7" s="65"/>
      <c r="V7" s="65"/>
      <c r="W7" s="64"/>
      <c r="X7" s="65"/>
      <c r="Y7" s="66"/>
      <c r="Z7" s="67">
        <v>42735</v>
      </c>
      <c r="AA7" s="68"/>
      <c r="AB7" s="69"/>
      <c r="AC7" s="34"/>
      <c r="AD7" s="34"/>
      <c r="AE7" s="70"/>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row>
    <row r="8" spans="1:78" s="50" customFormat="1" ht="99.75" x14ac:dyDescent="0.25">
      <c r="A8" s="21">
        <v>12</v>
      </c>
      <c r="B8" s="22">
        <v>12</v>
      </c>
      <c r="C8" s="45" t="s">
        <v>61</v>
      </c>
      <c r="D8" s="21" t="str">
        <f t="shared" si="0"/>
        <v>Contratacion Directa</v>
      </c>
      <c r="E8" s="41">
        <v>95000000</v>
      </c>
      <c r="F8" s="24" t="s">
        <v>62</v>
      </c>
      <c r="G8" s="44"/>
      <c r="H8" s="26" t="s">
        <v>25</v>
      </c>
      <c r="I8" s="34"/>
      <c r="J8" s="39" t="s">
        <v>26</v>
      </c>
      <c r="K8" s="82"/>
      <c r="L8" s="60"/>
      <c r="M8" s="60"/>
      <c r="N8" s="60"/>
      <c r="O8" s="60"/>
      <c r="P8" s="60"/>
      <c r="Q8" s="61"/>
      <c r="R8" s="62" t="s">
        <v>63</v>
      </c>
      <c r="S8" s="32" t="s">
        <v>64</v>
      </c>
      <c r="T8" s="64">
        <f t="shared" si="1"/>
        <v>95000000</v>
      </c>
      <c r="U8" s="65"/>
      <c r="V8" s="65"/>
      <c r="W8" s="64"/>
      <c r="X8" s="65"/>
      <c r="Y8" s="66"/>
      <c r="Z8" s="67">
        <v>42735</v>
      </c>
      <c r="AA8" s="68"/>
      <c r="AB8" s="69"/>
      <c r="AC8" s="34"/>
      <c r="AD8" s="34"/>
      <c r="AE8" s="70"/>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row>
    <row r="9" spans="1:78" s="50" customFormat="1" ht="85.5" x14ac:dyDescent="0.25">
      <c r="A9" s="21">
        <v>9</v>
      </c>
      <c r="B9" s="22">
        <v>9</v>
      </c>
      <c r="C9" s="21" t="s">
        <v>65</v>
      </c>
      <c r="D9" s="21" t="str">
        <f t="shared" si="0"/>
        <v xml:space="preserve">contratación Mínima </v>
      </c>
      <c r="E9" s="41">
        <v>58603675</v>
      </c>
      <c r="F9" s="24" t="s">
        <v>66</v>
      </c>
      <c r="G9" s="44"/>
      <c r="H9" s="26" t="s">
        <v>25</v>
      </c>
      <c r="I9" s="34"/>
      <c r="J9" s="39" t="s">
        <v>26</v>
      </c>
      <c r="K9" s="82"/>
      <c r="L9" s="60">
        <v>42509</v>
      </c>
      <c r="M9" s="60"/>
      <c r="N9" s="60" t="s">
        <v>67</v>
      </c>
      <c r="O9" s="60">
        <v>42515</v>
      </c>
      <c r="P9" s="60">
        <v>42516</v>
      </c>
      <c r="Q9" s="61">
        <v>1</v>
      </c>
      <c r="R9" s="62" t="s">
        <v>68</v>
      </c>
      <c r="S9" s="32" t="s">
        <v>39</v>
      </c>
      <c r="T9" s="64">
        <f t="shared" si="1"/>
        <v>58603675</v>
      </c>
      <c r="U9" s="65"/>
      <c r="V9" s="65"/>
      <c r="W9" s="64"/>
      <c r="X9" s="65"/>
      <c r="Y9" s="66"/>
      <c r="Z9" s="67">
        <v>42551</v>
      </c>
      <c r="AA9" s="68"/>
      <c r="AB9" s="69"/>
      <c r="AC9" s="34"/>
      <c r="AD9" s="34"/>
      <c r="AE9" s="70"/>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row>
    <row r="10" spans="1:78" s="50" customFormat="1" ht="71.25" x14ac:dyDescent="0.25">
      <c r="A10" s="21">
        <v>11</v>
      </c>
      <c r="B10" s="22">
        <v>11</v>
      </c>
      <c r="C10" s="21" t="s">
        <v>69</v>
      </c>
      <c r="D10" s="21" t="str">
        <f t="shared" si="0"/>
        <v xml:space="preserve">contratación Mínima </v>
      </c>
      <c r="E10" s="41">
        <v>58603675</v>
      </c>
      <c r="F10" s="24" t="s">
        <v>70</v>
      </c>
      <c r="G10" s="44"/>
      <c r="H10" s="26" t="s">
        <v>25</v>
      </c>
      <c r="I10" s="34"/>
      <c r="J10" s="39" t="s">
        <v>26</v>
      </c>
      <c r="K10" s="82"/>
      <c r="L10" s="60">
        <v>42506</v>
      </c>
      <c r="M10" s="60"/>
      <c r="N10" s="60" t="s">
        <v>71</v>
      </c>
      <c r="O10" s="60">
        <v>42515</v>
      </c>
      <c r="P10" s="60">
        <v>42517</v>
      </c>
      <c r="Q10" s="61">
        <v>2</v>
      </c>
      <c r="R10" s="62" t="s">
        <v>72</v>
      </c>
      <c r="S10" s="62" t="s">
        <v>73</v>
      </c>
      <c r="T10" s="64">
        <f t="shared" si="1"/>
        <v>58603675</v>
      </c>
      <c r="U10" s="65"/>
      <c r="V10" s="65"/>
      <c r="W10" s="64"/>
      <c r="X10" s="65"/>
      <c r="Y10" s="66"/>
      <c r="Z10" s="67">
        <v>42551</v>
      </c>
      <c r="AA10" s="68"/>
      <c r="AB10" s="69"/>
      <c r="AC10" s="34"/>
      <c r="AD10" s="34"/>
      <c r="AE10" s="70"/>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row>
    <row r="11" spans="1:78" s="50" customFormat="1" ht="270.75" x14ac:dyDescent="0.25">
      <c r="A11" s="21">
        <v>10</v>
      </c>
      <c r="B11" s="22">
        <v>10</v>
      </c>
      <c r="C11" s="21" t="s">
        <v>74</v>
      </c>
      <c r="D11" s="21" t="str">
        <f t="shared" si="0"/>
        <v xml:space="preserve">contratación Mínima </v>
      </c>
      <c r="E11" s="41">
        <v>58603675</v>
      </c>
      <c r="F11" s="24" t="s">
        <v>75</v>
      </c>
      <c r="G11" s="44"/>
      <c r="H11" s="26" t="s">
        <v>25</v>
      </c>
      <c r="I11" s="34"/>
      <c r="J11" s="39" t="s">
        <v>26</v>
      </c>
      <c r="K11" s="82"/>
      <c r="L11" s="60">
        <v>42510</v>
      </c>
      <c r="M11" s="60"/>
      <c r="N11" s="60" t="s">
        <v>76</v>
      </c>
      <c r="O11" s="60">
        <v>42517</v>
      </c>
      <c r="P11" s="60">
        <v>42530</v>
      </c>
      <c r="Q11" s="61">
        <v>1</v>
      </c>
      <c r="R11" s="62" t="s">
        <v>77</v>
      </c>
      <c r="S11" s="32" t="s">
        <v>78</v>
      </c>
      <c r="T11" s="64">
        <f t="shared" si="1"/>
        <v>58603675</v>
      </c>
      <c r="U11" s="65"/>
      <c r="V11" s="65"/>
      <c r="W11" s="64"/>
      <c r="X11" s="65"/>
      <c r="Y11" s="66"/>
      <c r="Z11" s="67">
        <v>42643</v>
      </c>
      <c r="AA11" s="68"/>
      <c r="AB11" s="69"/>
      <c r="AC11" s="34"/>
      <c r="AD11" s="34"/>
      <c r="AE11" s="70"/>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row>
    <row r="12" spans="1:78" s="50" customFormat="1" ht="171" x14ac:dyDescent="0.25">
      <c r="A12" s="21">
        <v>2</v>
      </c>
      <c r="B12" s="22">
        <v>2</v>
      </c>
      <c r="C12" s="21" t="s">
        <v>79</v>
      </c>
      <c r="D12" s="21" t="str">
        <f t="shared" si="0"/>
        <v xml:space="preserve">contratación Mínima </v>
      </c>
      <c r="E12" s="23">
        <v>58603675</v>
      </c>
      <c r="F12" s="24" t="s">
        <v>35</v>
      </c>
      <c r="G12" s="25"/>
      <c r="H12" s="26" t="s">
        <v>25</v>
      </c>
      <c r="I12" s="27"/>
      <c r="J12" s="28" t="s">
        <v>26</v>
      </c>
      <c r="K12" s="28"/>
      <c r="L12" s="29">
        <v>42507</v>
      </c>
      <c r="M12" s="29"/>
      <c r="N12" s="29" t="s">
        <v>80</v>
      </c>
      <c r="O12" s="29">
        <v>42517</v>
      </c>
      <c r="P12" s="30"/>
      <c r="Q12" s="31">
        <v>2</v>
      </c>
      <c r="R12" s="32" t="s">
        <v>81</v>
      </c>
      <c r="S12" s="32" t="s">
        <v>82</v>
      </c>
      <c r="T12" s="73">
        <v>58603675</v>
      </c>
      <c r="U12" s="74"/>
      <c r="V12" s="74"/>
      <c r="W12" s="75">
        <f>T12-X12</f>
        <v>58181645</v>
      </c>
      <c r="X12" s="74">
        <v>422030</v>
      </c>
      <c r="Y12" s="76"/>
      <c r="Z12" s="33">
        <v>42582</v>
      </c>
      <c r="AA12" s="34"/>
      <c r="AB12" s="33"/>
      <c r="AC12" s="35" t="s">
        <v>83</v>
      </c>
      <c r="AD12" s="35" t="s">
        <v>84</v>
      </c>
      <c r="AE12" s="38" t="s">
        <v>32</v>
      </c>
      <c r="AF12" s="77"/>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row>
    <row r="13" spans="1:78" s="50" customFormat="1" ht="114" x14ac:dyDescent="0.25">
      <c r="A13" s="21">
        <v>13</v>
      </c>
      <c r="B13" s="22">
        <v>13</v>
      </c>
      <c r="C13" s="21" t="s">
        <v>85</v>
      </c>
      <c r="D13" s="21" t="str">
        <f t="shared" si="0"/>
        <v xml:space="preserve">contratación Mínima </v>
      </c>
      <c r="E13" s="41">
        <v>58603675</v>
      </c>
      <c r="F13" s="24" t="s">
        <v>86</v>
      </c>
      <c r="G13" s="44"/>
      <c r="H13" s="26" t="s">
        <v>25</v>
      </c>
      <c r="I13" s="34"/>
      <c r="J13" s="39" t="s">
        <v>26</v>
      </c>
      <c r="K13" s="82"/>
      <c r="L13" s="60">
        <v>42514</v>
      </c>
      <c r="M13" s="60"/>
      <c r="N13" s="60" t="s">
        <v>87</v>
      </c>
      <c r="O13" s="60">
        <v>42523</v>
      </c>
      <c r="P13" s="60">
        <v>42530</v>
      </c>
      <c r="Q13" s="61">
        <v>1</v>
      </c>
      <c r="R13" s="62" t="s">
        <v>88</v>
      </c>
      <c r="S13" s="32" t="s">
        <v>39</v>
      </c>
      <c r="T13" s="64">
        <f>E13</f>
        <v>58603675</v>
      </c>
      <c r="U13" s="65"/>
      <c r="V13" s="65"/>
      <c r="W13" s="64"/>
      <c r="X13" s="65"/>
      <c r="Y13" s="66"/>
      <c r="Z13" s="67">
        <v>42582</v>
      </c>
      <c r="AA13" s="68"/>
      <c r="AB13" s="69"/>
      <c r="AC13" s="34"/>
      <c r="AD13" s="34"/>
      <c r="AE13" s="70"/>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row>
    <row r="14" spans="1:78" s="50" customFormat="1" ht="85.5" x14ac:dyDescent="0.25">
      <c r="A14" s="21">
        <v>6</v>
      </c>
      <c r="B14" s="22">
        <v>6</v>
      </c>
      <c r="C14" s="45" t="s">
        <v>89</v>
      </c>
      <c r="D14" s="21" t="str">
        <f t="shared" si="0"/>
        <v xml:space="preserve">Selección Abreviada </v>
      </c>
      <c r="E14" s="46">
        <v>753490813</v>
      </c>
      <c r="F14" s="84" t="s">
        <v>90</v>
      </c>
      <c r="G14" s="44"/>
      <c r="H14" s="26" t="s">
        <v>25</v>
      </c>
      <c r="I14" s="34"/>
      <c r="J14" s="39" t="s">
        <v>26</v>
      </c>
      <c r="K14" s="59">
        <v>42507</v>
      </c>
      <c r="L14" s="60">
        <v>42510</v>
      </c>
      <c r="M14" s="59" t="s">
        <v>91</v>
      </c>
      <c r="N14" s="60" t="s">
        <v>92</v>
      </c>
      <c r="O14" s="60">
        <v>42523</v>
      </c>
      <c r="P14" s="59">
        <v>42531</v>
      </c>
      <c r="Q14" s="61">
        <v>2</v>
      </c>
      <c r="R14" s="62" t="s">
        <v>93</v>
      </c>
      <c r="S14" s="63" t="s">
        <v>39</v>
      </c>
      <c r="T14" s="73">
        <f>553490813+
200000000</f>
        <v>753490813</v>
      </c>
      <c r="U14" s="65"/>
      <c r="V14" s="65"/>
      <c r="W14" s="64"/>
      <c r="X14" s="65"/>
      <c r="Y14" s="66"/>
      <c r="Z14" s="67">
        <v>42735</v>
      </c>
      <c r="AA14" s="68"/>
      <c r="AB14" s="69"/>
      <c r="AC14" s="34"/>
      <c r="AD14" s="34"/>
      <c r="AE14" s="70"/>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row>
    <row r="15" spans="1:78" s="50" customFormat="1" ht="71.25" x14ac:dyDescent="0.25">
      <c r="A15" s="21">
        <v>16</v>
      </c>
      <c r="B15" s="22">
        <v>16</v>
      </c>
      <c r="C15" s="21" t="s">
        <v>94</v>
      </c>
      <c r="D15" s="21" t="str">
        <f t="shared" si="0"/>
        <v xml:space="preserve">contratación Mínima </v>
      </c>
      <c r="E15" s="41">
        <v>58603675</v>
      </c>
      <c r="F15" s="84" t="s">
        <v>95</v>
      </c>
      <c r="G15" s="44"/>
      <c r="H15" s="26" t="s">
        <v>25</v>
      </c>
      <c r="I15" s="34"/>
      <c r="J15" s="39" t="s">
        <v>26</v>
      </c>
      <c r="K15" s="82"/>
      <c r="L15" s="60">
        <v>42523</v>
      </c>
      <c r="M15" s="60"/>
      <c r="N15" s="60" t="s">
        <v>96</v>
      </c>
      <c r="O15" s="60">
        <v>42534</v>
      </c>
      <c r="P15" s="60">
        <v>42541</v>
      </c>
      <c r="Q15" s="61">
        <v>2</v>
      </c>
      <c r="R15" s="62" t="s">
        <v>97</v>
      </c>
      <c r="S15" s="62" t="s">
        <v>73</v>
      </c>
      <c r="T15" s="64">
        <f>E15</f>
        <v>58603675</v>
      </c>
      <c r="U15" s="65"/>
      <c r="V15" s="65"/>
      <c r="W15" s="64"/>
      <c r="X15" s="65"/>
      <c r="Y15" s="66"/>
      <c r="Z15" s="67">
        <v>42551</v>
      </c>
      <c r="AA15" s="68"/>
      <c r="AB15" s="69"/>
      <c r="AC15" s="34"/>
      <c r="AD15" s="34"/>
      <c r="AE15" s="70"/>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row>
    <row r="16" spans="1:78" s="50" customFormat="1" ht="85.5" x14ac:dyDescent="0.25">
      <c r="A16" s="21">
        <v>15</v>
      </c>
      <c r="B16" s="22">
        <v>15</v>
      </c>
      <c r="C16" s="21" t="s">
        <v>98</v>
      </c>
      <c r="D16" s="21" t="str">
        <f t="shared" si="0"/>
        <v xml:space="preserve">contratación Mínima </v>
      </c>
      <c r="E16" s="41">
        <v>58603675</v>
      </c>
      <c r="F16" s="84" t="s">
        <v>99</v>
      </c>
      <c r="G16" s="44"/>
      <c r="H16" s="26" t="s">
        <v>25</v>
      </c>
      <c r="I16" s="34"/>
      <c r="J16" s="39" t="s">
        <v>26</v>
      </c>
      <c r="K16" s="59"/>
      <c r="L16" s="60">
        <v>42523</v>
      </c>
      <c r="M16" s="60"/>
      <c r="N16" s="60" t="s">
        <v>100</v>
      </c>
      <c r="O16" s="60">
        <v>42534</v>
      </c>
      <c r="P16" s="60">
        <v>42541</v>
      </c>
      <c r="Q16" s="61">
        <v>2</v>
      </c>
      <c r="R16" s="62" t="s">
        <v>101</v>
      </c>
      <c r="S16" s="32" t="s">
        <v>102</v>
      </c>
      <c r="T16" s="64">
        <f>E16</f>
        <v>58603675</v>
      </c>
      <c r="U16" s="65"/>
      <c r="V16" s="65"/>
      <c r="W16" s="64"/>
      <c r="X16" s="65"/>
      <c r="Y16" s="66"/>
      <c r="Z16" s="67">
        <v>42582</v>
      </c>
      <c r="AA16" s="68"/>
      <c r="AB16" s="69"/>
      <c r="AC16" s="34"/>
      <c r="AD16" s="34"/>
      <c r="AE16" s="70"/>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row>
    <row r="17" spans="1:78" s="50" customFormat="1" ht="114.75" x14ac:dyDescent="0.25">
      <c r="A17" s="36">
        <v>17</v>
      </c>
      <c r="B17" s="22">
        <v>17</v>
      </c>
      <c r="C17" s="21" t="s">
        <v>103</v>
      </c>
      <c r="D17" s="21" t="str">
        <f t="shared" si="0"/>
        <v xml:space="preserve">contratación Mínima </v>
      </c>
      <c r="E17" s="46">
        <v>23246400</v>
      </c>
      <c r="F17" s="85" t="s">
        <v>104</v>
      </c>
      <c r="G17" s="44"/>
      <c r="H17" s="26" t="s">
        <v>25</v>
      </c>
      <c r="I17" s="34"/>
      <c r="J17" s="39" t="s">
        <v>33</v>
      </c>
      <c r="K17" s="82"/>
      <c r="L17" s="60">
        <v>42534</v>
      </c>
      <c r="M17" s="60"/>
      <c r="N17" s="60" t="s">
        <v>105</v>
      </c>
      <c r="O17" s="60">
        <v>42538</v>
      </c>
      <c r="P17" s="60">
        <v>42542</v>
      </c>
      <c r="Q17" s="61">
        <v>1</v>
      </c>
      <c r="R17" s="62" t="s">
        <v>106</v>
      </c>
      <c r="S17" s="62" t="s">
        <v>107</v>
      </c>
      <c r="T17" s="64">
        <v>23246400</v>
      </c>
      <c r="U17" s="65"/>
      <c r="V17" s="65"/>
      <c r="W17" s="64">
        <f>T17-Y17</f>
        <v>23246400</v>
      </c>
      <c r="X17" s="65"/>
      <c r="Y17" s="66">
        <v>0</v>
      </c>
      <c r="Z17" s="67">
        <v>42582</v>
      </c>
      <c r="AA17" s="68"/>
      <c r="AB17" s="69"/>
      <c r="AC17" s="34"/>
      <c r="AD17" s="34" t="s">
        <v>108</v>
      </c>
      <c r="AE17" s="70" t="s">
        <v>34</v>
      </c>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row>
    <row r="18" spans="1:78" s="50" customFormat="1" ht="85.5" x14ac:dyDescent="0.25">
      <c r="A18" s="21">
        <v>8</v>
      </c>
      <c r="B18" s="22">
        <v>8</v>
      </c>
      <c r="C18" s="45" t="s">
        <v>109</v>
      </c>
      <c r="D18" s="21" t="str">
        <f t="shared" si="0"/>
        <v xml:space="preserve">Selección Abreviada </v>
      </c>
      <c r="E18" s="41">
        <v>1090000000</v>
      </c>
      <c r="F18" s="84" t="s">
        <v>110</v>
      </c>
      <c r="G18" s="44"/>
      <c r="H18" s="26" t="s">
        <v>25</v>
      </c>
      <c r="I18" s="34"/>
      <c r="J18" s="39" t="s">
        <v>26</v>
      </c>
      <c r="K18" s="59">
        <v>42502</v>
      </c>
      <c r="L18" s="60">
        <v>42516</v>
      </c>
      <c r="M18" s="59" t="s">
        <v>111</v>
      </c>
      <c r="N18" s="60" t="s">
        <v>112</v>
      </c>
      <c r="O18" s="60">
        <v>42537</v>
      </c>
      <c r="P18" s="59">
        <v>42543</v>
      </c>
      <c r="Q18" s="61">
        <v>8</v>
      </c>
      <c r="R18" s="62" t="s">
        <v>113</v>
      </c>
      <c r="S18" s="63" t="s">
        <v>114</v>
      </c>
      <c r="T18" s="64">
        <f>E18</f>
        <v>1090000000</v>
      </c>
      <c r="U18" s="65"/>
      <c r="V18" s="65"/>
      <c r="W18" s="64"/>
      <c r="X18" s="65"/>
      <c r="Y18" s="66"/>
      <c r="Z18" s="67">
        <v>42735</v>
      </c>
      <c r="AA18" s="68"/>
      <c r="AB18" s="69"/>
      <c r="AC18" s="34"/>
      <c r="AD18" s="34"/>
      <c r="AE18" s="70"/>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row>
    <row r="19" spans="1:78" s="50" customFormat="1" ht="85.5" x14ac:dyDescent="0.25">
      <c r="A19" s="21">
        <v>8</v>
      </c>
      <c r="B19" s="22">
        <v>8</v>
      </c>
      <c r="C19" s="45" t="s">
        <v>109</v>
      </c>
      <c r="D19" s="21" t="str">
        <f t="shared" si="0"/>
        <v xml:space="preserve">Selección Abreviada </v>
      </c>
      <c r="E19" s="41">
        <v>240000000</v>
      </c>
      <c r="F19" s="84" t="s">
        <v>110</v>
      </c>
      <c r="G19" s="44"/>
      <c r="H19" s="26" t="s">
        <v>25</v>
      </c>
      <c r="I19" s="34"/>
      <c r="J19" s="39" t="s">
        <v>26</v>
      </c>
      <c r="K19" s="59">
        <v>42502</v>
      </c>
      <c r="L19" s="60">
        <v>42516</v>
      </c>
      <c r="M19" s="59" t="s">
        <v>111</v>
      </c>
      <c r="N19" s="60" t="s">
        <v>112</v>
      </c>
      <c r="O19" s="60">
        <v>42537</v>
      </c>
      <c r="P19" s="59">
        <v>42543</v>
      </c>
      <c r="Q19" s="61"/>
      <c r="R19" s="62" t="s">
        <v>115</v>
      </c>
      <c r="S19" s="63" t="s">
        <v>37</v>
      </c>
      <c r="T19" s="64">
        <f>E19</f>
        <v>240000000</v>
      </c>
      <c r="U19" s="65"/>
      <c r="V19" s="65"/>
      <c r="W19" s="64"/>
      <c r="X19" s="65"/>
      <c r="Y19" s="66"/>
      <c r="Z19" s="67">
        <v>42735</v>
      </c>
      <c r="AA19" s="68"/>
      <c r="AB19" s="69"/>
      <c r="AC19" s="34"/>
      <c r="AD19" s="34"/>
      <c r="AE19" s="70"/>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row>
    <row r="20" spans="1:78" s="50" customFormat="1" ht="156.75" x14ac:dyDescent="0.25">
      <c r="A20" s="21">
        <v>5</v>
      </c>
      <c r="B20" s="22">
        <v>5</v>
      </c>
      <c r="C20" s="45" t="s">
        <v>116</v>
      </c>
      <c r="D20" s="21" t="str">
        <f t="shared" si="0"/>
        <v xml:space="preserve">Selección Abreviada </v>
      </c>
      <c r="E20" s="37">
        <v>900000000</v>
      </c>
      <c r="F20" s="84" t="s">
        <v>117</v>
      </c>
      <c r="G20" s="25"/>
      <c r="H20" s="26" t="s">
        <v>25</v>
      </c>
      <c r="I20" s="34"/>
      <c r="J20" s="39" t="s">
        <v>26</v>
      </c>
      <c r="K20" s="59">
        <v>42509</v>
      </c>
      <c r="L20" s="60">
        <v>42517</v>
      </c>
      <c r="M20" s="59" t="s">
        <v>118</v>
      </c>
      <c r="N20" s="60" t="s">
        <v>119</v>
      </c>
      <c r="O20" s="60">
        <v>42535</v>
      </c>
      <c r="P20" s="59">
        <v>42545</v>
      </c>
      <c r="Q20" s="61">
        <v>2</v>
      </c>
      <c r="R20" s="62" t="s">
        <v>120</v>
      </c>
      <c r="S20" s="63" t="s">
        <v>121</v>
      </c>
      <c r="T20" s="73">
        <v>900000000</v>
      </c>
      <c r="U20" s="65"/>
      <c r="V20" s="65"/>
      <c r="W20" s="64"/>
      <c r="X20" s="65"/>
      <c r="Y20" s="66"/>
      <c r="Z20" s="67">
        <v>42734</v>
      </c>
      <c r="AA20" s="68"/>
      <c r="AB20" s="69"/>
      <c r="AC20" s="34"/>
      <c r="AD20" s="34"/>
      <c r="AE20" s="70"/>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row>
    <row r="21" spans="1:78" s="50" customFormat="1" ht="85.5" x14ac:dyDescent="0.25">
      <c r="A21" s="36">
        <v>23</v>
      </c>
      <c r="B21" s="22">
        <v>23</v>
      </c>
      <c r="C21" s="21" t="s">
        <v>122</v>
      </c>
      <c r="D21" s="21" t="str">
        <f t="shared" si="0"/>
        <v xml:space="preserve">contratación Mínima </v>
      </c>
      <c r="E21" s="41">
        <v>58603675</v>
      </c>
      <c r="F21" s="84" t="s">
        <v>123</v>
      </c>
      <c r="G21" s="44"/>
      <c r="H21" s="26" t="s">
        <v>25</v>
      </c>
      <c r="I21" s="34"/>
      <c r="J21" s="39" t="s">
        <v>26</v>
      </c>
      <c r="K21" s="59"/>
      <c r="L21" s="60">
        <v>42545</v>
      </c>
      <c r="M21" s="60"/>
      <c r="N21" s="60" t="s">
        <v>124</v>
      </c>
      <c r="O21" s="60">
        <v>42552</v>
      </c>
      <c r="P21" s="60">
        <v>42558</v>
      </c>
      <c r="Q21" s="80">
        <v>1</v>
      </c>
      <c r="R21" s="62" t="s">
        <v>125</v>
      </c>
      <c r="S21" s="32" t="s">
        <v>126</v>
      </c>
      <c r="T21" s="64">
        <f>E21</f>
        <v>58603675</v>
      </c>
      <c r="U21" s="65"/>
      <c r="V21" s="65"/>
      <c r="W21" s="64"/>
      <c r="X21" s="65"/>
      <c r="Y21" s="66">
        <v>40369279</v>
      </c>
      <c r="Z21" s="67">
        <v>42730</v>
      </c>
      <c r="AA21" s="68"/>
      <c r="AB21" s="69"/>
      <c r="AC21" s="34"/>
      <c r="AD21" s="34" t="s">
        <v>127</v>
      </c>
      <c r="AE21" s="70" t="s">
        <v>34</v>
      </c>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row>
    <row r="22" spans="1:78" s="50" customFormat="1" ht="128.25" x14ac:dyDescent="0.25">
      <c r="A22" s="36">
        <v>22</v>
      </c>
      <c r="B22" s="22">
        <v>22</v>
      </c>
      <c r="C22" s="21" t="s">
        <v>128</v>
      </c>
      <c r="D22" s="21" t="str">
        <f t="shared" si="0"/>
        <v xml:space="preserve">contratación Mínima </v>
      </c>
      <c r="E22" s="41">
        <v>58603675</v>
      </c>
      <c r="F22" s="84" t="s">
        <v>129</v>
      </c>
      <c r="G22" s="44"/>
      <c r="H22" s="26" t="s">
        <v>25</v>
      </c>
      <c r="I22" s="34"/>
      <c r="J22" s="39" t="s">
        <v>31</v>
      </c>
      <c r="K22" s="59"/>
      <c r="L22" s="60"/>
      <c r="M22" s="60"/>
      <c r="N22" s="60" t="s">
        <v>130</v>
      </c>
      <c r="O22" s="60">
        <v>42552</v>
      </c>
      <c r="P22" s="60">
        <v>42558</v>
      </c>
      <c r="Q22" s="61">
        <v>2</v>
      </c>
      <c r="R22" s="62" t="s">
        <v>131</v>
      </c>
      <c r="S22" s="32" t="s">
        <v>132</v>
      </c>
      <c r="T22" s="64">
        <f>E22</f>
        <v>58603675</v>
      </c>
      <c r="U22" s="65"/>
      <c r="V22" s="65"/>
      <c r="W22" s="64">
        <f>2991493+3122852+1034227</f>
        <v>7148572</v>
      </c>
      <c r="X22" s="65"/>
      <c r="Y22" s="66">
        <f>T22-W22</f>
        <v>51455103</v>
      </c>
      <c r="Z22" s="67">
        <v>42734</v>
      </c>
      <c r="AA22" s="68"/>
      <c r="AB22" s="69"/>
      <c r="AC22" s="34"/>
      <c r="AD22" s="34"/>
      <c r="AE22" s="70"/>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row>
    <row r="23" spans="1:78" s="50" customFormat="1" ht="128.25" x14ac:dyDescent="0.25">
      <c r="A23" s="36">
        <v>20</v>
      </c>
      <c r="B23" s="22">
        <v>20</v>
      </c>
      <c r="C23" s="45" t="s">
        <v>133</v>
      </c>
      <c r="D23" s="21" t="str">
        <f t="shared" si="0"/>
        <v xml:space="preserve">Selección Abreviada </v>
      </c>
      <c r="E23" s="41">
        <v>900000000</v>
      </c>
      <c r="F23" s="84" t="s">
        <v>134</v>
      </c>
      <c r="G23" s="44"/>
      <c r="H23" s="26" t="s">
        <v>25</v>
      </c>
      <c r="I23" s="34"/>
      <c r="J23" s="39" t="s">
        <v>31</v>
      </c>
      <c r="K23" s="59">
        <v>42541</v>
      </c>
      <c r="L23" s="60">
        <v>42548</v>
      </c>
      <c r="M23" s="59" t="s">
        <v>135</v>
      </c>
      <c r="N23" s="60" t="s">
        <v>136</v>
      </c>
      <c r="O23" s="60">
        <v>42552</v>
      </c>
      <c r="P23" s="59">
        <v>42559</v>
      </c>
      <c r="Q23" s="61">
        <v>2</v>
      </c>
      <c r="R23" s="62" t="s">
        <v>137</v>
      </c>
      <c r="S23" s="63" t="s">
        <v>138</v>
      </c>
      <c r="T23" s="64">
        <f>E23</f>
        <v>900000000</v>
      </c>
      <c r="U23" s="65"/>
      <c r="V23" s="65"/>
      <c r="W23" s="64"/>
      <c r="X23" s="65"/>
      <c r="Y23" s="66"/>
      <c r="Z23" s="67">
        <v>42730</v>
      </c>
      <c r="AA23" s="68"/>
      <c r="AB23" s="69"/>
      <c r="AC23" s="34"/>
      <c r="AD23" s="34"/>
      <c r="AE23" s="70"/>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row>
    <row r="24" spans="1:78" s="50" customFormat="1" ht="85.5" x14ac:dyDescent="0.25">
      <c r="A24" s="21">
        <v>14</v>
      </c>
      <c r="B24" s="22">
        <v>14</v>
      </c>
      <c r="C24" s="45" t="s">
        <v>139</v>
      </c>
      <c r="D24" s="21" t="str">
        <f t="shared" si="0"/>
        <v xml:space="preserve">Selección Abreviada </v>
      </c>
      <c r="E24" s="41">
        <v>1590000000</v>
      </c>
      <c r="F24" s="84" t="s">
        <v>140</v>
      </c>
      <c r="G24" s="44"/>
      <c r="H24" s="26" t="s">
        <v>25</v>
      </c>
      <c r="I24" s="34"/>
      <c r="J24" s="39" t="s">
        <v>26</v>
      </c>
      <c r="K24" s="59">
        <v>42523</v>
      </c>
      <c r="L24" s="60">
        <v>42537</v>
      </c>
      <c r="M24" s="59" t="s">
        <v>141</v>
      </c>
      <c r="N24" s="60" t="s">
        <v>142</v>
      </c>
      <c r="O24" s="60">
        <v>42551</v>
      </c>
      <c r="P24" s="59">
        <v>42559</v>
      </c>
      <c r="Q24" s="61">
        <v>4</v>
      </c>
      <c r="R24" s="62" t="s">
        <v>143</v>
      </c>
      <c r="S24" s="63" t="s">
        <v>102</v>
      </c>
      <c r="T24" s="64">
        <f>E24</f>
        <v>1590000000</v>
      </c>
      <c r="U24" s="65"/>
      <c r="V24" s="65"/>
      <c r="W24" s="64">
        <f>89782990+53450547+50881300+36861750+50097160+21602510+20237450+37145840+40914460+54129114+600000+7433600</f>
        <v>463136721</v>
      </c>
      <c r="X24" s="65"/>
      <c r="Y24" s="66">
        <f>T24-W24</f>
        <v>1126863279</v>
      </c>
      <c r="Z24" s="67">
        <v>42704</v>
      </c>
      <c r="AA24" s="68"/>
      <c r="AB24" s="69"/>
      <c r="AC24" s="34"/>
      <c r="AD24" s="34"/>
      <c r="AE24" s="70"/>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row>
    <row r="25" spans="1:78" s="50" customFormat="1" ht="71.25" x14ac:dyDescent="0.25">
      <c r="A25" s="36">
        <v>27</v>
      </c>
      <c r="B25" s="22">
        <v>27</v>
      </c>
      <c r="C25" s="45" t="s">
        <v>144</v>
      </c>
      <c r="D25" s="21" t="str">
        <f t="shared" si="0"/>
        <v xml:space="preserve">Selección Abreviada </v>
      </c>
      <c r="E25" s="46">
        <v>212094488</v>
      </c>
      <c r="F25" s="84" t="s">
        <v>145</v>
      </c>
      <c r="G25" s="44"/>
      <c r="H25" s="26" t="s">
        <v>25</v>
      </c>
      <c r="I25" s="34"/>
      <c r="J25" s="39" t="s">
        <v>26</v>
      </c>
      <c r="K25" s="59">
        <v>42549</v>
      </c>
      <c r="L25" s="60">
        <v>42556</v>
      </c>
      <c r="M25" s="86" t="s">
        <v>146</v>
      </c>
      <c r="N25" s="60" t="s">
        <v>147</v>
      </c>
      <c r="O25" s="60">
        <v>42562</v>
      </c>
      <c r="P25" s="59">
        <v>42566</v>
      </c>
      <c r="Q25" s="61">
        <v>1</v>
      </c>
      <c r="R25" s="62" t="s">
        <v>148</v>
      </c>
      <c r="S25" s="63" t="s">
        <v>52</v>
      </c>
      <c r="T25" s="64">
        <v>212094488</v>
      </c>
      <c r="U25" s="65"/>
      <c r="V25" s="65"/>
      <c r="W25" s="64"/>
      <c r="X25" s="65"/>
      <c r="Y25" s="66"/>
      <c r="Z25" s="67">
        <v>42719</v>
      </c>
      <c r="AA25" s="68"/>
      <c r="AB25" s="69"/>
      <c r="AC25" s="34"/>
      <c r="AD25" s="34"/>
      <c r="AE25" s="70"/>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row>
    <row r="26" spans="1:78" s="50" customFormat="1" ht="114" x14ac:dyDescent="0.25">
      <c r="A26" s="36">
        <v>29</v>
      </c>
      <c r="B26" s="22">
        <v>29</v>
      </c>
      <c r="C26" s="21" t="s">
        <v>149</v>
      </c>
      <c r="D26" s="21" t="str">
        <f t="shared" si="0"/>
        <v xml:space="preserve">contratación Mínima </v>
      </c>
      <c r="E26" s="46">
        <v>57093300</v>
      </c>
      <c r="F26" s="85" t="s">
        <v>150</v>
      </c>
      <c r="G26" s="44"/>
      <c r="H26" s="26" t="s">
        <v>25</v>
      </c>
      <c r="I26" s="34"/>
      <c r="J26" s="39" t="s">
        <v>33</v>
      </c>
      <c r="K26" s="78"/>
      <c r="L26" s="79">
        <v>42550</v>
      </c>
      <c r="M26" s="80"/>
      <c r="N26" s="80" t="s">
        <v>136</v>
      </c>
      <c r="O26" s="79">
        <v>42561</v>
      </c>
      <c r="P26" s="79">
        <v>42565</v>
      </c>
      <c r="Q26" s="61">
        <v>1</v>
      </c>
      <c r="R26" s="62" t="s">
        <v>151</v>
      </c>
      <c r="S26" s="32" t="s">
        <v>152</v>
      </c>
      <c r="T26" s="64">
        <v>57093300</v>
      </c>
      <c r="U26" s="65"/>
      <c r="V26" s="65"/>
      <c r="W26" s="64"/>
      <c r="X26" s="65"/>
      <c r="Y26" s="66"/>
      <c r="Z26" s="67">
        <v>42582</v>
      </c>
      <c r="AA26" s="68"/>
      <c r="AB26" s="69"/>
      <c r="AC26" s="34"/>
      <c r="AD26" s="34"/>
      <c r="AE26" s="70"/>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row>
    <row r="27" spans="1:78" s="50" customFormat="1" ht="114.75" x14ac:dyDescent="0.25">
      <c r="A27" s="36">
        <v>30</v>
      </c>
      <c r="B27" s="22">
        <v>30</v>
      </c>
      <c r="C27" s="21" t="s">
        <v>153</v>
      </c>
      <c r="D27" s="21" t="str">
        <f t="shared" si="0"/>
        <v xml:space="preserve">contratación Mínima </v>
      </c>
      <c r="E27" s="46">
        <v>41748826</v>
      </c>
      <c r="F27" s="85" t="s">
        <v>154</v>
      </c>
      <c r="G27" s="44"/>
      <c r="H27" s="26" t="s">
        <v>25</v>
      </c>
      <c r="I27" s="34"/>
      <c r="J27" s="39" t="s">
        <v>33</v>
      </c>
      <c r="K27" s="78"/>
      <c r="L27" s="79">
        <v>42550</v>
      </c>
      <c r="M27" s="80"/>
      <c r="N27" s="80" t="s">
        <v>155</v>
      </c>
      <c r="O27" s="79">
        <v>42561</v>
      </c>
      <c r="P27" s="79">
        <v>42565</v>
      </c>
      <c r="Q27" s="61">
        <v>1</v>
      </c>
      <c r="R27" s="62" t="s">
        <v>156</v>
      </c>
      <c r="S27" s="62" t="s">
        <v>157</v>
      </c>
      <c r="T27" s="64">
        <v>41748826</v>
      </c>
      <c r="U27" s="65"/>
      <c r="V27" s="65"/>
      <c r="W27" s="64"/>
      <c r="X27" s="65"/>
      <c r="Y27" s="66"/>
      <c r="Z27" s="67">
        <v>42582</v>
      </c>
      <c r="AA27" s="68"/>
      <c r="AB27" s="69"/>
      <c r="AC27" s="34"/>
      <c r="AD27" s="34"/>
      <c r="AE27" s="70" t="s">
        <v>34</v>
      </c>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row>
    <row r="28" spans="1:78" s="50" customFormat="1" ht="115.5" x14ac:dyDescent="0.25">
      <c r="A28" s="36"/>
      <c r="B28" s="22"/>
      <c r="C28" s="21"/>
      <c r="D28" s="21"/>
      <c r="E28" s="46">
        <v>6766600</v>
      </c>
      <c r="F28" s="85" t="s">
        <v>158</v>
      </c>
      <c r="G28" s="44"/>
      <c r="H28" s="26" t="s">
        <v>25</v>
      </c>
      <c r="I28" s="34"/>
      <c r="J28" s="39" t="s">
        <v>33</v>
      </c>
      <c r="K28" s="40"/>
      <c r="L28" s="87">
        <v>42550</v>
      </c>
      <c r="M28" s="61"/>
      <c r="N28" s="61" t="s">
        <v>159</v>
      </c>
      <c r="O28" s="87">
        <v>42561</v>
      </c>
      <c r="P28" s="87">
        <v>42565</v>
      </c>
      <c r="Q28" s="61">
        <v>1</v>
      </c>
      <c r="R28" s="62" t="s">
        <v>160</v>
      </c>
      <c r="S28" s="62" t="s">
        <v>161</v>
      </c>
      <c r="T28" s="64">
        <f>E28</f>
        <v>6766600</v>
      </c>
      <c r="U28" s="65"/>
      <c r="V28" s="65"/>
      <c r="W28" s="64"/>
      <c r="X28" s="65"/>
      <c r="Y28" s="66"/>
      <c r="Z28" s="67">
        <v>42582</v>
      </c>
      <c r="AA28" s="68"/>
      <c r="AB28" s="69"/>
      <c r="AC28" s="34"/>
      <c r="AD28" s="34"/>
      <c r="AE28" s="70" t="s">
        <v>34</v>
      </c>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row>
    <row r="29" spans="1:78" s="50" customFormat="1" ht="85.5" x14ac:dyDescent="0.25">
      <c r="A29" s="36">
        <v>34</v>
      </c>
      <c r="B29" s="22">
        <v>34</v>
      </c>
      <c r="C29" s="21" t="s">
        <v>162</v>
      </c>
      <c r="D29" s="21" t="str">
        <f t="shared" ref="D29:D34" si="2">MID(C29,1,20)</f>
        <v xml:space="preserve">contratación Mínima </v>
      </c>
      <c r="E29" s="41">
        <v>50000000</v>
      </c>
      <c r="F29" s="84" t="s">
        <v>163</v>
      </c>
      <c r="G29" s="44"/>
      <c r="H29" s="26" t="s">
        <v>25</v>
      </c>
      <c r="I29" s="34"/>
      <c r="J29" s="39" t="s">
        <v>26</v>
      </c>
      <c r="K29" s="40"/>
      <c r="L29" s="87">
        <v>42552</v>
      </c>
      <c r="M29" s="61"/>
      <c r="N29" s="61" t="s">
        <v>164</v>
      </c>
      <c r="O29" s="87">
        <v>42563</v>
      </c>
      <c r="P29" s="87">
        <v>42573</v>
      </c>
      <c r="Q29" s="61">
        <v>2</v>
      </c>
      <c r="R29" s="62" t="s">
        <v>165</v>
      </c>
      <c r="S29" s="32" t="s">
        <v>39</v>
      </c>
      <c r="T29" s="64">
        <f>E29</f>
        <v>50000000</v>
      </c>
      <c r="U29" s="65"/>
      <c r="V29" s="65"/>
      <c r="W29" s="64"/>
      <c r="X29" s="65"/>
      <c r="Y29" s="66"/>
      <c r="Z29" s="67">
        <v>42719</v>
      </c>
      <c r="AA29" s="68"/>
      <c r="AB29" s="69"/>
      <c r="AC29" s="34"/>
      <c r="AD29" s="34"/>
      <c r="AE29" s="70" t="s">
        <v>30</v>
      </c>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row>
    <row r="30" spans="1:78" s="50" customFormat="1" ht="213.75" x14ac:dyDescent="0.25">
      <c r="A30" s="36">
        <v>31</v>
      </c>
      <c r="B30" s="22">
        <v>31</v>
      </c>
      <c r="C30" s="21" t="s">
        <v>166</v>
      </c>
      <c r="D30" s="21" t="str">
        <f t="shared" si="2"/>
        <v xml:space="preserve">contratación Mínima </v>
      </c>
      <c r="E30" s="41">
        <v>58603675</v>
      </c>
      <c r="F30" s="84" t="s">
        <v>167</v>
      </c>
      <c r="G30" s="44"/>
      <c r="H30" s="26" t="s">
        <v>25</v>
      </c>
      <c r="I30" s="34"/>
      <c r="J30" s="39" t="s">
        <v>26</v>
      </c>
      <c r="K30" s="40"/>
      <c r="L30" s="87">
        <v>42551</v>
      </c>
      <c r="M30" s="61"/>
      <c r="N30" s="61" t="s">
        <v>168</v>
      </c>
      <c r="O30" s="87">
        <v>42565</v>
      </c>
      <c r="P30" s="87">
        <v>42573</v>
      </c>
      <c r="Q30" s="61">
        <v>2</v>
      </c>
      <c r="R30" s="62" t="s">
        <v>169</v>
      </c>
      <c r="S30" s="32" t="s">
        <v>170</v>
      </c>
      <c r="T30" s="64">
        <v>58603675</v>
      </c>
      <c r="U30" s="65"/>
      <c r="V30" s="65"/>
      <c r="W30" s="64"/>
      <c r="X30" s="65"/>
      <c r="Y30" s="66"/>
      <c r="Z30" s="67">
        <v>42582</v>
      </c>
      <c r="AA30" s="68"/>
      <c r="AB30" s="69"/>
      <c r="AC30" s="34"/>
      <c r="AD30" s="34"/>
      <c r="AE30" s="70" t="s">
        <v>30</v>
      </c>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row>
    <row r="31" spans="1:78" s="50" customFormat="1" ht="85.5" x14ac:dyDescent="0.25">
      <c r="A31" s="36">
        <v>33</v>
      </c>
      <c r="B31" s="22">
        <v>33</v>
      </c>
      <c r="C31" s="21" t="s">
        <v>171</v>
      </c>
      <c r="D31" s="21" t="str">
        <f t="shared" si="2"/>
        <v xml:space="preserve">contratación Mínima </v>
      </c>
      <c r="E31" s="41">
        <v>58603675</v>
      </c>
      <c r="F31" s="84" t="s">
        <v>172</v>
      </c>
      <c r="G31" s="44"/>
      <c r="H31" s="26" t="s">
        <v>25</v>
      </c>
      <c r="I31" s="34"/>
      <c r="J31" s="39" t="s">
        <v>26</v>
      </c>
      <c r="K31" s="40"/>
      <c r="L31" s="87">
        <v>42552</v>
      </c>
      <c r="M31" s="61"/>
      <c r="N31" s="61" t="s">
        <v>173</v>
      </c>
      <c r="O31" s="87">
        <v>42564</v>
      </c>
      <c r="P31" s="87">
        <v>42569</v>
      </c>
      <c r="Q31" s="61">
        <v>2</v>
      </c>
      <c r="R31" s="62" t="s">
        <v>174</v>
      </c>
      <c r="S31" s="32" t="s">
        <v>175</v>
      </c>
      <c r="T31" s="64">
        <v>58603675</v>
      </c>
      <c r="U31" s="65"/>
      <c r="V31" s="65"/>
      <c r="W31" s="64"/>
      <c r="X31" s="65"/>
      <c r="Y31" s="66"/>
      <c r="Z31" s="67">
        <v>42719</v>
      </c>
      <c r="AA31" s="68"/>
      <c r="AB31" s="69"/>
      <c r="AC31" s="34"/>
      <c r="AD31" s="34"/>
      <c r="AE31" s="70" t="s">
        <v>34</v>
      </c>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row>
    <row r="32" spans="1:78" s="50" customFormat="1" ht="285" x14ac:dyDescent="0.25">
      <c r="A32" s="36">
        <v>32</v>
      </c>
      <c r="B32" s="22">
        <v>32</v>
      </c>
      <c r="C32" s="21" t="s">
        <v>176</v>
      </c>
      <c r="D32" s="21" t="str">
        <f t="shared" si="2"/>
        <v xml:space="preserve">contratación Mínima </v>
      </c>
      <c r="E32" s="41">
        <v>58603675</v>
      </c>
      <c r="F32" s="84" t="s">
        <v>177</v>
      </c>
      <c r="G32" s="44"/>
      <c r="H32" s="26" t="s">
        <v>25</v>
      </c>
      <c r="I32" s="34"/>
      <c r="J32" s="39" t="s">
        <v>26</v>
      </c>
      <c r="K32" s="40"/>
      <c r="L32" s="87">
        <v>42916</v>
      </c>
      <c r="M32" s="61"/>
      <c r="N32" s="61" t="s">
        <v>178</v>
      </c>
      <c r="O32" s="87">
        <v>42564</v>
      </c>
      <c r="P32" s="61"/>
      <c r="Q32" s="61">
        <v>1</v>
      </c>
      <c r="R32" s="62" t="s">
        <v>179</v>
      </c>
      <c r="S32" s="32" t="s">
        <v>78</v>
      </c>
      <c r="T32" s="64">
        <v>58603675</v>
      </c>
      <c r="U32" s="65"/>
      <c r="V32" s="65"/>
      <c r="W32" s="64"/>
      <c r="X32" s="65"/>
      <c r="Y32" s="66"/>
      <c r="Z32" s="67">
        <v>42704</v>
      </c>
      <c r="AA32" s="68"/>
      <c r="AB32" s="69"/>
      <c r="AC32" s="34"/>
      <c r="AD32" s="34"/>
      <c r="AE32" s="70" t="s">
        <v>32</v>
      </c>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row>
    <row r="33" spans="1:78" s="50" customFormat="1" ht="128.25" x14ac:dyDescent="0.25">
      <c r="A33" s="36">
        <v>26</v>
      </c>
      <c r="B33" s="22">
        <v>26</v>
      </c>
      <c r="C33" s="45" t="s">
        <v>180</v>
      </c>
      <c r="D33" s="21" t="str">
        <f t="shared" si="2"/>
        <v xml:space="preserve">Selección Abreviada </v>
      </c>
      <c r="E33" s="41">
        <v>500000000</v>
      </c>
      <c r="F33" s="84" t="s">
        <v>181</v>
      </c>
      <c r="G33" s="44"/>
      <c r="H33" s="26" t="s">
        <v>25</v>
      </c>
      <c r="I33" s="34"/>
      <c r="J33" s="39" t="s">
        <v>31</v>
      </c>
      <c r="K33" s="59">
        <v>42549</v>
      </c>
      <c r="L33" s="60">
        <v>42556</v>
      </c>
      <c r="M33" s="59" t="s">
        <v>178</v>
      </c>
      <c r="N33" s="60" t="s">
        <v>182</v>
      </c>
      <c r="O33" s="60">
        <v>42564</v>
      </c>
      <c r="P33" s="59">
        <v>42570</v>
      </c>
      <c r="Q33" s="61">
        <v>2</v>
      </c>
      <c r="R33" s="62" t="s">
        <v>183</v>
      </c>
      <c r="S33" s="40" t="s">
        <v>184</v>
      </c>
      <c r="T33" s="64">
        <v>500000000</v>
      </c>
      <c r="U33" s="65"/>
      <c r="V33" s="65"/>
      <c r="W33" s="64"/>
      <c r="X33" s="65"/>
      <c r="Y33" s="66"/>
      <c r="Z33" s="67">
        <v>42730</v>
      </c>
      <c r="AA33" s="68"/>
      <c r="AB33" s="69"/>
      <c r="AC33" s="34"/>
      <c r="AD33" s="34"/>
      <c r="AE33" s="70"/>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row>
    <row r="34" spans="1:78" s="50" customFormat="1" ht="99.75" x14ac:dyDescent="0.25">
      <c r="A34" s="36">
        <v>28</v>
      </c>
      <c r="B34" s="22">
        <v>28</v>
      </c>
      <c r="C34" s="21" t="s">
        <v>185</v>
      </c>
      <c r="D34" s="21" t="str">
        <f t="shared" si="2"/>
        <v xml:space="preserve">contratación Mínima </v>
      </c>
      <c r="E34" s="46">
        <v>21550000</v>
      </c>
      <c r="F34" s="85" t="s">
        <v>186</v>
      </c>
      <c r="G34" s="44"/>
      <c r="H34" s="26" t="s">
        <v>25</v>
      </c>
      <c r="I34" s="34"/>
      <c r="J34" s="39" t="s">
        <v>33</v>
      </c>
      <c r="K34" s="78"/>
      <c r="L34" s="79">
        <v>42550</v>
      </c>
      <c r="M34" s="80"/>
      <c r="N34" s="80" t="s">
        <v>159</v>
      </c>
      <c r="O34" s="79">
        <v>42561</v>
      </c>
      <c r="P34" s="79">
        <v>42578</v>
      </c>
      <c r="Q34" s="61">
        <v>1</v>
      </c>
      <c r="R34" s="62" t="s">
        <v>187</v>
      </c>
      <c r="S34" s="32" t="s">
        <v>188</v>
      </c>
      <c r="T34" s="64">
        <v>21550000</v>
      </c>
      <c r="U34" s="65"/>
      <c r="V34" s="65"/>
      <c r="W34" s="64"/>
      <c r="X34" s="65"/>
      <c r="Y34" s="66"/>
      <c r="Z34" s="67">
        <v>42582</v>
      </c>
      <c r="AA34" s="68"/>
      <c r="AB34" s="69"/>
      <c r="AC34" s="34"/>
      <c r="AD34" s="34"/>
      <c r="AE34" s="70"/>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row>
    <row r="35" spans="1:78" s="50" customFormat="1" ht="101.25" x14ac:dyDescent="0.25">
      <c r="A35" s="36"/>
      <c r="B35" s="22"/>
      <c r="C35" s="45"/>
      <c r="D35" s="21"/>
      <c r="E35" s="41">
        <v>400000000</v>
      </c>
      <c r="F35" s="84" t="s">
        <v>189</v>
      </c>
      <c r="G35" s="44"/>
      <c r="H35" s="26" t="s">
        <v>25</v>
      </c>
      <c r="I35" s="34"/>
      <c r="J35" s="39" t="s">
        <v>26</v>
      </c>
      <c r="K35" s="59">
        <v>42549</v>
      </c>
      <c r="L35" s="60">
        <v>42556</v>
      </c>
      <c r="M35" s="59" t="s">
        <v>178</v>
      </c>
      <c r="N35" s="60" t="s">
        <v>190</v>
      </c>
      <c r="O35" s="60">
        <v>42564</v>
      </c>
      <c r="P35" s="59">
        <v>42570</v>
      </c>
      <c r="Q35" s="61">
        <v>3</v>
      </c>
      <c r="R35" s="62" t="s">
        <v>191</v>
      </c>
      <c r="S35" s="40" t="s">
        <v>138</v>
      </c>
      <c r="T35" s="64">
        <v>400000000</v>
      </c>
      <c r="U35" s="65"/>
      <c r="V35" s="65"/>
      <c r="W35" s="64"/>
      <c r="X35" s="65"/>
      <c r="Y35" s="66"/>
      <c r="Z35" s="67">
        <v>42719</v>
      </c>
      <c r="AA35" s="68"/>
      <c r="AB35" s="69"/>
      <c r="AC35" s="34"/>
      <c r="AD35" s="34"/>
      <c r="AE35" s="70"/>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row>
    <row r="36" spans="1:78" s="50" customFormat="1" ht="101.25" x14ac:dyDescent="0.25">
      <c r="A36" s="36">
        <v>24</v>
      </c>
      <c r="B36" s="22">
        <v>24</v>
      </c>
      <c r="C36" s="45" t="s">
        <v>192</v>
      </c>
      <c r="D36" s="21" t="str">
        <f>MID(C36,1,20)</f>
        <v xml:space="preserve">Selección Abreviada </v>
      </c>
      <c r="E36" s="41">
        <v>1064000000</v>
      </c>
      <c r="F36" s="84" t="s">
        <v>193</v>
      </c>
      <c r="G36" s="44"/>
      <c r="H36" s="26" t="s">
        <v>25</v>
      </c>
      <c r="I36" s="34"/>
      <c r="J36" s="39" t="s">
        <v>26</v>
      </c>
      <c r="K36" s="59">
        <v>42549</v>
      </c>
      <c r="L36" s="60">
        <v>42556</v>
      </c>
      <c r="M36" s="59" t="s">
        <v>178</v>
      </c>
      <c r="N36" s="60" t="s">
        <v>190</v>
      </c>
      <c r="O36" s="60">
        <v>42564</v>
      </c>
      <c r="P36" s="59">
        <v>42570</v>
      </c>
      <c r="Q36" s="61">
        <v>3</v>
      </c>
      <c r="R36" s="62" t="s">
        <v>194</v>
      </c>
      <c r="S36" s="40" t="s">
        <v>36</v>
      </c>
      <c r="T36" s="64">
        <f>E36</f>
        <v>1064000000</v>
      </c>
      <c r="U36" s="65"/>
      <c r="V36" s="65"/>
      <c r="W36" s="64"/>
      <c r="X36" s="65"/>
      <c r="Y36" s="66"/>
      <c r="Z36" s="67">
        <v>42719</v>
      </c>
      <c r="AA36" s="68"/>
      <c r="AB36" s="69"/>
      <c r="AC36" s="34"/>
      <c r="AD36" s="34"/>
      <c r="AE36" s="70"/>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row>
    <row r="37" spans="1:78" s="50" customFormat="1" ht="71.25" x14ac:dyDescent="0.25">
      <c r="A37" s="36">
        <v>25</v>
      </c>
      <c r="B37" s="22">
        <v>25</v>
      </c>
      <c r="C37" s="45" t="s">
        <v>195</v>
      </c>
      <c r="D37" s="21" t="str">
        <f>MID(C37,1,20)</f>
        <v xml:space="preserve">Selección Abreviada </v>
      </c>
      <c r="E37" s="41">
        <v>560000000</v>
      </c>
      <c r="F37" s="84" t="s">
        <v>196</v>
      </c>
      <c r="G37" s="44"/>
      <c r="H37" s="26" t="s">
        <v>25</v>
      </c>
      <c r="I37" s="34"/>
      <c r="J37" s="39" t="s">
        <v>26</v>
      </c>
      <c r="K37" s="59">
        <v>42549</v>
      </c>
      <c r="L37" s="60">
        <v>42556</v>
      </c>
      <c r="M37" s="59" t="s">
        <v>197</v>
      </c>
      <c r="N37" s="60" t="s">
        <v>190</v>
      </c>
      <c r="O37" s="60">
        <v>42565</v>
      </c>
      <c r="P37" s="59">
        <v>42578</v>
      </c>
      <c r="Q37" s="61">
        <v>3</v>
      </c>
      <c r="R37" s="62" t="s">
        <v>198</v>
      </c>
      <c r="S37" s="40" t="s">
        <v>199</v>
      </c>
      <c r="T37" s="64">
        <f>E37</f>
        <v>560000000</v>
      </c>
      <c r="U37" s="65"/>
      <c r="V37" s="65"/>
      <c r="W37" s="64"/>
      <c r="X37" s="65"/>
      <c r="Y37" s="66"/>
      <c r="Z37" s="67">
        <v>42719</v>
      </c>
      <c r="AA37" s="68"/>
      <c r="AB37" s="69"/>
      <c r="AC37" s="34"/>
      <c r="AD37" s="34"/>
      <c r="AE37" s="70"/>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row>
    <row r="38" spans="1:78" s="50" customFormat="1" ht="71.25" x14ac:dyDescent="0.25">
      <c r="A38" s="21">
        <v>4</v>
      </c>
      <c r="B38" s="22">
        <v>4</v>
      </c>
      <c r="C38" s="45" t="s">
        <v>200</v>
      </c>
      <c r="D38" s="21" t="str">
        <f>MID(C38,1,20)</f>
        <v xml:space="preserve">Selección Abreviada </v>
      </c>
      <c r="E38" s="88">
        <v>212094488</v>
      </c>
      <c r="F38" s="84" t="s">
        <v>38</v>
      </c>
      <c r="G38" s="25"/>
      <c r="H38" s="89" t="s">
        <v>201</v>
      </c>
      <c r="I38" s="34"/>
      <c r="J38" s="39" t="s">
        <v>26</v>
      </c>
      <c r="K38" s="59">
        <v>42487</v>
      </c>
      <c r="L38" s="60">
        <v>42502</v>
      </c>
      <c r="M38" s="59" t="s">
        <v>202</v>
      </c>
      <c r="N38" s="60">
        <v>42509.645833333336</v>
      </c>
      <c r="O38" s="60">
        <v>42517</v>
      </c>
      <c r="P38" s="59" t="s">
        <v>203</v>
      </c>
      <c r="Q38" s="61">
        <v>3</v>
      </c>
      <c r="R38" s="62"/>
      <c r="S38" s="40"/>
      <c r="T38" s="64"/>
      <c r="U38" s="65"/>
      <c r="V38" s="65"/>
      <c r="W38" s="64"/>
      <c r="X38" s="65"/>
      <c r="Y38" s="66"/>
      <c r="Z38" s="90"/>
      <c r="AA38" s="68"/>
      <c r="AB38" s="69"/>
      <c r="AC38" s="34"/>
      <c r="AD38" s="34"/>
      <c r="AE38" s="70"/>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row>
    <row r="39" spans="1:78" s="50" customFormat="1" ht="86.25" x14ac:dyDescent="0.25">
      <c r="A39" s="21"/>
      <c r="B39" s="22"/>
      <c r="C39" s="45"/>
      <c r="D39" s="21"/>
      <c r="E39" s="88">
        <v>80000000</v>
      </c>
      <c r="F39" s="84" t="s">
        <v>204</v>
      </c>
      <c r="G39" s="44"/>
      <c r="H39" s="91" t="s">
        <v>205</v>
      </c>
      <c r="I39" s="34"/>
      <c r="J39" s="39"/>
      <c r="K39" s="82"/>
      <c r="L39" s="83"/>
      <c r="M39" s="82"/>
      <c r="N39" s="83"/>
      <c r="O39" s="83"/>
      <c r="P39" s="82"/>
      <c r="Q39" s="61"/>
      <c r="R39" s="62"/>
      <c r="S39" s="63"/>
      <c r="T39" s="73"/>
      <c r="U39" s="65"/>
      <c r="V39" s="65"/>
      <c r="W39" s="64"/>
      <c r="X39" s="65"/>
      <c r="Y39" s="66"/>
      <c r="Z39" s="92"/>
      <c r="AA39" s="68"/>
      <c r="AB39" s="69"/>
      <c r="AC39" s="34"/>
      <c r="AD39" s="34"/>
      <c r="AE39" s="70"/>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row>
    <row r="40" spans="1:78" s="50" customFormat="1" ht="114.75" x14ac:dyDescent="0.25">
      <c r="A40" s="36"/>
      <c r="B40" s="22"/>
      <c r="C40" s="21"/>
      <c r="D40" s="21"/>
      <c r="E40" s="88">
        <v>21550000</v>
      </c>
      <c r="F40" s="93" t="s">
        <v>206</v>
      </c>
      <c r="G40" s="44"/>
      <c r="H40" s="89" t="s">
        <v>203</v>
      </c>
      <c r="I40" s="34"/>
      <c r="J40" s="39" t="s">
        <v>33</v>
      </c>
      <c r="K40" s="82"/>
      <c r="L40" s="60">
        <v>42534</v>
      </c>
      <c r="M40" s="60"/>
      <c r="N40" s="60" t="s">
        <v>105</v>
      </c>
      <c r="O40" s="60">
        <v>42538</v>
      </c>
      <c r="P40" s="60">
        <v>42542</v>
      </c>
      <c r="Q40" s="61">
        <v>1</v>
      </c>
      <c r="R40" s="62"/>
      <c r="S40" s="62"/>
      <c r="T40" s="64"/>
      <c r="U40" s="65"/>
      <c r="V40" s="65"/>
      <c r="W40" s="64"/>
      <c r="X40" s="65"/>
      <c r="Y40" s="66"/>
      <c r="Z40" s="67"/>
      <c r="AA40" s="68"/>
      <c r="AB40" s="69"/>
      <c r="AC40" s="34"/>
      <c r="AD40" s="34"/>
      <c r="AE40" s="70"/>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row>
    <row r="41" spans="1:78" s="50" customFormat="1" ht="99.75" x14ac:dyDescent="0.25">
      <c r="A41" s="36">
        <v>18</v>
      </c>
      <c r="B41" s="22">
        <v>18</v>
      </c>
      <c r="C41" s="21" t="s">
        <v>207</v>
      </c>
      <c r="D41" s="21" t="str">
        <f>MID(C41,1,20)</f>
        <v xml:space="preserve">contratación Mínima </v>
      </c>
      <c r="E41" s="88">
        <v>58243300</v>
      </c>
      <c r="F41" s="93" t="s">
        <v>186</v>
      </c>
      <c r="G41" s="44"/>
      <c r="H41" s="89" t="s">
        <v>203</v>
      </c>
      <c r="I41" s="34"/>
      <c r="J41" s="39" t="s">
        <v>33</v>
      </c>
      <c r="K41" s="82"/>
      <c r="L41" s="60">
        <v>42534</v>
      </c>
      <c r="M41" s="68"/>
      <c r="N41" s="60" t="s">
        <v>208</v>
      </c>
      <c r="O41" s="83"/>
      <c r="P41" s="83"/>
      <c r="Q41" s="61">
        <v>0</v>
      </c>
      <c r="R41" s="62"/>
      <c r="S41" s="62"/>
      <c r="T41" s="64"/>
      <c r="U41" s="65"/>
      <c r="V41" s="65"/>
      <c r="W41" s="64"/>
      <c r="X41" s="65"/>
      <c r="Y41" s="66"/>
      <c r="Z41" s="90"/>
      <c r="AA41" s="68"/>
      <c r="AB41" s="69"/>
      <c r="AC41" s="34"/>
      <c r="AD41" s="34"/>
      <c r="AE41" s="70"/>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row>
    <row r="42" spans="1:78" s="50" customFormat="1" ht="99.75" x14ac:dyDescent="0.25">
      <c r="A42" s="36">
        <v>19</v>
      </c>
      <c r="B42" s="22">
        <v>19</v>
      </c>
      <c r="C42" s="21" t="s">
        <v>209</v>
      </c>
      <c r="D42" s="21" t="str">
        <f>MID(C42,1,20)</f>
        <v xml:space="preserve">contratación Mínima </v>
      </c>
      <c r="E42" s="88">
        <v>57860326</v>
      </c>
      <c r="F42" s="93" t="s">
        <v>186</v>
      </c>
      <c r="G42" s="44"/>
      <c r="H42" s="89" t="s">
        <v>203</v>
      </c>
      <c r="I42" s="34"/>
      <c r="J42" s="39" t="s">
        <v>33</v>
      </c>
      <c r="K42" s="82"/>
      <c r="L42" s="60">
        <v>42534</v>
      </c>
      <c r="M42" s="68"/>
      <c r="N42" s="60" t="s">
        <v>210</v>
      </c>
      <c r="O42" s="83"/>
      <c r="P42" s="83"/>
      <c r="Q42" s="61">
        <v>3</v>
      </c>
      <c r="R42" s="62"/>
      <c r="S42" s="62"/>
      <c r="T42" s="64"/>
      <c r="U42" s="65"/>
      <c r="V42" s="65"/>
      <c r="W42" s="64"/>
      <c r="X42" s="65"/>
      <c r="Y42" s="66"/>
      <c r="Z42" s="90"/>
      <c r="AA42" s="68"/>
      <c r="AB42" s="69"/>
      <c r="AC42" s="34"/>
      <c r="AD42" s="34"/>
      <c r="AE42" s="70"/>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row>
    <row r="43" spans="1:78" s="50" customFormat="1" ht="115.5" x14ac:dyDescent="0.25">
      <c r="A43" s="36"/>
      <c r="B43" s="22"/>
      <c r="C43" s="21"/>
      <c r="D43" s="21" t="str">
        <f>MID(C43,1,20)</f>
        <v/>
      </c>
      <c r="E43" s="88">
        <v>1150000</v>
      </c>
      <c r="F43" s="93" t="s">
        <v>211</v>
      </c>
      <c r="G43" s="44"/>
      <c r="H43" s="89" t="s">
        <v>212</v>
      </c>
      <c r="I43" s="34"/>
      <c r="J43" s="39"/>
      <c r="K43" s="78"/>
      <c r="L43" s="79">
        <v>42550</v>
      </c>
      <c r="M43" s="80"/>
      <c r="N43" s="80" t="s">
        <v>136</v>
      </c>
      <c r="O43" s="79">
        <v>42561</v>
      </c>
      <c r="P43" s="80"/>
      <c r="Q43" s="61">
        <v>1</v>
      </c>
      <c r="R43" s="62"/>
      <c r="S43" s="32"/>
      <c r="T43" s="64"/>
      <c r="U43" s="65"/>
      <c r="V43" s="65"/>
      <c r="W43" s="64"/>
      <c r="X43" s="65"/>
      <c r="Y43" s="66"/>
      <c r="Z43" s="67"/>
      <c r="AA43" s="68"/>
      <c r="AB43" s="69"/>
      <c r="AC43" s="34"/>
      <c r="AD43" s="34"/>
      <c r="AE43" s="70"/>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row>
    <row r="44" spans="1:78" s="50" customFormat="1" ht="115.5" x14ac:dyDescent="0.25">
      <c r="A44" s="36"/>
      <c r="B44" s="22"/>
      <c r="C44" s="21"/>
      <c r="D44" s="46"/>
      <c r="E44" s="88">
        <v>9344900</v>
      </c>
      <c r="F44" s="93" t="s">
        <v>213</v>
      </c>
      <c r="G44" s="44"/>
      <c r="H44" s="89" t="s">
        <v>212</v>
      </c>
      <c r="I44" s="34"/>
      <c r="J44" s="39"/>
      <c r="K44" s="40"/>
      <c r="L44" s="87">
        <v>42550</v>
      </c>
      <c r="M44" s="61"/>
      <c r="N44" s="61" t="s">
        <v>155</v>
      </c>
      <c r="O44" s="87">
        <v>42561</v>
      </c>
      <c r="P44" s="61"/>
      <c r="Q44" s="61">
        <v>1</v>
      </c>
      <c r="R44" s="62"/>
      <c r="S44" s="62"/>
      <c r="T44" s="64"/>
      <c r="U44" s="65"/>
      <c r="V44" s="65"/>
      <c r="W44" s="64"/>
      <c r="X44" s="65"/>
      <c r="Y44" s="66"/>
      <c r="Z44" s="68"/>
      <c r="AA44" s="68"/>
      <c r="AB44" s="69"/>
      <c r="AC44" s="34"/>
      <c r="AD44" s="34"/>
      <c r="AE44" s="70"/>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row>
    <row r="45" spans="1:78" s="50" customFormat="1" x14ac:dyDescent="0.25">
      <c r="A45" s="21"/>
      <c r="B45" s="22"/>
      <c r="C45" s="34" t="s">
        <v>214</v>
      </c>
      <c r="D45" s="34"/>
      <c r="E45" s="64">
        <f>SUM(E4:E44)</f>
        <v>9960684892</v>
      </c>
      <c r="F45" s="94"/>
      <c r="G45" s="44"/>
      <c r="H45" s="44"/>
      <c r="I45" s="34"/>
      <c r="J45" s="39"/>
      <c r="K45" s="40"/>
      <c r="L45" s="61"/>
      <c r="M45" s="61"/>
      <c r="N45" s="61"/>
      <c r="O45" s="61"/>
      <c r="P45" s="61"/>
      <c r="Q45" s="61"/>
      <c r="R45" s="62"/>
      <c r="S45" s="62"/>
      <c r="T45" s="64">
        <f>SUM(T4:T44)</f>
        <v>9520441878</v>
      </c>
      <c r="U45" s="65"/>
      <c r="V45" s="65"/>
      <c r="W45" s="64"/>
      <c r="X45" s="65"/>
      <c r="Y45" s="66"/>
      <c r="Z45" s="90"/>
      <c r="AA45" s="68"/>
      <c r="AB45" s="69"/>
      <c r="AC45" s="34"/>
      <c r="AD45" s="34"/>
      <c r="AE45" s="70"/>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row>
    <row r="46" spans="1:78" s="50" customFormat="1" x14ac:dyDescent="0.25">
      <c r="A46" s="1"/>
      <c r="B46" s="95"/>
      <c r="C46" s="1" t="s">
        <v>215</v>
      </c>
      <c r="D46" s="1"/>
      <c r="E46" s="11">
        <f>E7+E10+E23+E24+E25+E37+E39</f>
        <v>3495698163</v>
      </c>
      <c r="F46" s="47"/>
      <c r="G46" s="42"/>
      <c r="H46" s="42"/>
      <c r="I46" s="1"/>
      <c r="J46" s="10"/>
      <c r="K46" s="48"/>
      <c r="L46" s="49"/>
      <c r="M46" s="49"/>
      <c r="N46" s="49"/>
      <c r="O46" s="49"/>
      <c r="P46" s="49"/>
      <c r="Q46" s="49"/>
      <c r="R46" s="9"/>
      <c r="S46" s="10"/>
      <c r="T46" s="11">
        <f>E45-T45</f>
        <v>440243014</v>
      </c>
      <c r="U46" s="12"/>
      <c r="V46" s="12"/>
      <c r="W46" s="11"/>
      <c r="X46" s="12"/>
      <c r="Y46" s="13"/>
      <c r="Z46" s="14"/>
      <c r="AB46" s="15"/>
      <c r="AC46" s="1"/>
      <c r="AD46" s="1"/>
      <c r="AE46" s="5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row>
    <row r="47" spans="1:78" s="50" customFormat="1" x14ac:dyDescent="0.25">
      <c r="A47" s="1"/>
      <c r="B47" s="1"/>
      <c r="C47" s="1" t="s">
        <v>216</v>
      </c>
      <c r="D47" s="1"/>
      <c r="E47" s="43">
        <f>E45-E46</f>
        <v>6464986729</v>
      </c>
      <c r="F47" s="47"/>
      <c r="G47" s="42"/>
      <c r="H47" s="42"/>
      <c r="I47" s="1"/>
      <c r="J47" s="10"/>
      <c r="K47" s="48"/>
      <c r="L47" s="49"/>
      <c r="M47" s="49"/>
      <c r="N47" s="49"/>
      <c r="O47" s="49"/>
      <c r="P47" s="49"/>
      <c r="Q47" s="49"/>
      <c r="R47" s="9"/>
      <c r="S47" s="10"/>
      <c r="T47" s="11"/>
      <c r="U47" s="12"/>
      <c r="V47" s="12"/>
      <c r="W47" s="11"/>
      <c r="X47" s="12"/>
      <c r="Y47" s="13"/>
      <c r="Z47" s="14"/>
      <c r="AB47" s="15"/>
      <c r="AC47" s="1"/>
      <c r="AD47" s="1"/>
      <c r="AE47" s="5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row>
    <row r="48" spans="1:78" s="50" customFormat="1" x14ac:dyDescent="0.25">
      <c r="A48" s="1"/>
      <c r="B48" s="1"/>
      <c r="C48" s="1"/>
      <c r="D48" s="1"/>
      <c r="E48" s="43"/>
      <c r="F48" s="47"/>
      <c r="G48" s="42"/>
      <c r="H48" s="42"/>
      <c r="I48" s="1"/>
      <c r="J48" s="10"/>
      <c r="K48" s="48"/>
      <c r="L48" s="49"/>
      <c r="M48" s="49"/>
      <c r="N48" s="49"/>
      <c r="O48" s="49"/>
      <c r="P48" s="49"/>
      <c r="Q48" s="49"/>
      <c r="R48" s="9"/>
      <c r="S48" s="10"/>
      <c r="T48" s="11"/>
      <c r="U48" s="12"/>
      <c r="V48" s="12"/>
      <c r="W48" s="11"/>
      <c r="X48" s="12"/>
      <c r="Y48" s="13"/>
      <c r="Z48" s="14"/>
      <c r="AB48" s="15"/>
      <c r="AC48" s="1"/>
      <c r="AD48" s="1"/>
      <c r="AE48" s="5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row>
    <row r="49" spans="1:78" s="50" customFormat="1" x14ac:dyDescent="0.25">
      <c r="A49" s="1"/>
      <c r="B49" s="1"/>
      <c r="C49" s="1"/>
      <c r="D49" s="1"/>
      <c r="E49" s="43"/>
      <c r="F49" s="96"/>
      <c r="G49" s="42"/>
      <c r="H49" s="42"/>
      <c r="I49" s="1"/>
      <c r="J49" s="10"/>
      <c r="K49" s="48"/>
      <c r="L49" s="49"/>
      <c r="M49" s="49"/>
      <c r="N49" s="49"/>
      <c r="O49" s="49"/>
      <c r="P49" s="49"/>
      <c r="Q49" s="49"/>
      <c r="R49" s="9"/>
      <c r="S49" s="10"/>
      <c r="T49" s="11"/>
      <c r="U49" s="12"/>
      <c r="V49" s="12"/>
      <c r="W49" s="11"/>
      <c r="X49" s="12"/>
      <c r="Y49" s="13"/>
      <c r="Z49" s="14"/>
      <c r="AB49" s="15"/>
      <c r="AC49" s="1"/>
      <c r="AD49" s="1"/>
      <c r="AE49" s="5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row>
    <row r="50" spans="1:78" s="50" customFormat="1" x14ac:dyDescent="0.25">
      <c r="A50" s="1"/>
      <c r="B50" s="1"/>
      <c r="C50" s="34" t="s">
        <v>217</v>
      </c>
      <c r="E50" s="43"/>
      <c r="F50" s="97"/>
      <c r="G50" s="42"/>
      <c r="H50" s="42"/>
      <c r="I50" s="1"/>
      <c r="J50" s="10"/>
      <c r="K50" s="48"/>
      <c r="L50" s="49"/>
      <c r="M50" s="49"/>
      <c r="N50" s="49"/>
      <c r="O50" s="49"/>
      <c r="P50" s="49"/>
      <c r="Q50" s="49"/>
      <c r="R50" s="9"/>
      <c r="S50" s="10"/>
      <c r="T50" s="11"/>
      <c r="U50" s="12"/>
      <c r="V50" s="12"/>
      <c r="W50" s="11"/>
      <c r="X50" s="12"/>
      <c r="Y50" s="13"/>
      <c r="Z50" s="14"/>
      <c r="AB50" s="15"/>
      <c r="AC50" s="1"/>
      <c r="AD50" s="1"/>
      <c r="AE50" s="5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row>
    <row r="51" spans="1:78" s="50" customFormat="1" x14ac:dyDescent="0.25">
      <c r="A51" s="1"/>
      <c r="B51" s="1"/>
      <c r="C51" s="34" t="s">
        <v>218</v>
      </c>
      <c r="E51" s="43"/>
      <c r="F51" s="96"/>
      <c r="G51" s="42"/>
      <c r="H51" s="42"/>
      <c r="I51" s="1"/>
      <c r="J51" s="10"/>
      <c r="K51" s="48"/>
      <c r="L51" s="49"/>
      <c r="M51" s="49"/>
      <c r="N51" s="49"/>
      <c r="O51" s="49"/>
      <c r="P51" s="49"/>
      <c r="Q51" s="49"/>
      <c r="R51" s="9"/>
      <c r="S51" s="10"/>
      <c r="T51" s="11"/>
      <c r="X51" s="12"/>
      <c r="Y51" s="13"/>
      <c r="Z51" s="14"/>
      <c r="AB51" s="15"/>
      <c r="AC51" s="1"/>
      <c r="AD51" s="1"/>
      <c r="AE51" s="5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row>
    <row r="52" spans="1:78" s="50" customFormat="1" x14ac:dyDescent="0.25">
      <c r="A52" s="1"/>
      <c r="B52" s="1"/>
      <c r="C52" s="34" t="s">
        <v>15</v>
      </c>
      <c r="E52" s="43"/>
      <c r="F52" s="47"/>
      <c r="G52" s="42"/>
      <c r="H52" s="42"/>
      <c r="I52" s="1"/>
      <c r="J52" s="10"/>
      <c r="K52" s="48"/>
      <c r="L52" s="49"/>
      <c r="M52" s="49"/>
      <c r="N52" s="49"/>
      <c r="O52" s="49"/>
      <c r="P52" s="49"/>
      <c r="Q52" s="98"/>
      <c r="R52" s="99"/>
      <c r="S52" s="100"/>
      <c r="T52" s="101"/>
      <c r="X52" s="12"/>
      <c r="Y52" s="13"/>
      <c r="Z52" s="14"/>
      <c r="AB52" s="15"/>
      <c r="AC52" s="1"/>
      <c r="AD52" s="1"/>
      <c r="AE52" s="5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row>
    <row r="53" spans="1:78" s="50" customFormat="1" x14ac:dyDescent="0.25">
      <c r="A53" s="1"/>
      <c r="B53" s="1"/>
      <c r="C53" s="34" t="s">
        <v>219</v>
      </c>
      <c r="D53" s="68">
        <v>31805969</v>
      </c>
      <c r="E53" s="43"/>
      <c r="F53" s="47"/>
      <c r="G53" s="42"/>
      <c r="H53" s="42"/>
      <c r="I53" s="1"/>
      <c r="J53" s="10"/>
      <c r="K53" s="48"/>
      <c r="L53" s="49"/>
      <c r="M53" s="49"/>
      <c r="N53" s="49"/>
      <c r="O53" s="49"/>
      <c r="P53" s="49"/>
      <c r="Q53" s="98"/>
      <c r="R53" s="102">
        <v>8.5000000000000006E-3</v>
      </c>
      <c r="S53" s="100"/>
      <c r="T53" s="101"/>
      <c r="X53" s="12"/>
      <c r="Y53" s="13"/>
      <c r="Z53" s="14"/>
      <c r="AB53" s="15"/>
      <c r="AC53" s="1"/>
      <c r="AD53" s="1"/>
      <c r="AE53" s="5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row>
    <row r="54" spans="1:78" s="50" customFormat="1" x14ac:dyDescent="0.25">
      <c r="A54" s="1"/>
      <c r="B54" s="1"/>
      <c r="C54" s="34" t="s">
        <v>220</v>
      </c>
      <c r="D54" s="1">
        <v>31167760868</v>
      </c>
      <c r="E54" s="43"/>
      <c r="F54" s="47"/>
      <c r="G54" s="42"/>
      <c r="H54" s="42"/>
      <c r="I54" s="1"/>
      <c r="J54" s="10"/>
      <c r="K54" s="48"/>
      <c r="L54" s="49"/>
      <c r="M54" s="49"/>
      <c r="N54" s="49"/>
      <c r="O54" s="49"/>
      <c r="P54" s="49"/>
      <c r="Q54" s="103">
        <v>113000000</v>
      </c>
      <c r="R54" s="104">
        <v>160000000</v>
      </c>
      <c r="S54" s="105">
        <f>R54-Q54</f>
        <v>47000000</v>
      </c>
      <c r="T54" s="106">
        <v>0.01</v>
      </c>
      <c r="X54" s="12"/>
      <c r="Y54" s="13"/>
      <c r="Z54" s="14"/>
      <c r="AB54" s="15"/>
      <c r="AC54" s="1"/>
      <c r="AD54" s="1"/>
      <c r="AE54" s="5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row>
    <row r="55" spans="1:78" s="50" customFormat="1" x14ac:dyDescent="0.25">
      <c r="A55" s="1"/>
      <c r="B55" s="1"/>
      <c r="C55" s="1"/>
      <c r="D55" s="1"/>
      <c r="E55" s="43"/>
      <c r="F55" s="47"/>
      <c r="G55" s="42"/>
      <c r="H55" s="42"/>
      <c r="I55" s="1"/>
      <c r="J55" s="10"/>
      <c r="K55" s="48"/>
      <c r="L55" s="49"/>
      <c r="M55" s="49"/>
      <c r="N55" s="49"/>
      <c r="O55" s="49"/>
      <c r="P55" s="49"/>
      <c r="Q55" s="98">
        <v>53405000</v>
      </c>
      <c r="R55" s="107">
        <f>Q55-R54</f>
        <v>-106595000</v>
      </c>
      <c r="S55" s="108"/>
      <c r="T55" s="101"/>
      <c r="X55" s="12"/>
      <c r="Y55" s="13"/>
      <c r="Z55" s="14"/>
      <c r="AB55" s="15"/>
      <c r="AC55" s="1"/>
      <c r="AD55" s="1"/>
      <c r="AE55" s="5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row>
    <row r="56" spans="1:78" s="50" customFormat="1" x14ac:dyDescent="0.25">
      <c r="A56" s="1"/>
      <c r="B56" s="1"/>
      <c r="C56" s="1"/>
      <c r="D56" s="1"/>
      <c r="E56" s="43"/>
      <c r="F56" s="47"/>
      <c r="G56" s="42"/>
      <c r="H56" s="42"/>
      <c r="I56" s="1"/>
      <c r="J56" s="10"/>
      <c r="K56" s="48"/>
      <c r="L56" s="49"/>
      <c r="M56" s="49"/>
      <c r="N56" s="49"/>
      <c r="O56" s="49"/>
      <c r="P56" s="49"/>
      <c r="Q56" s="98"/>
      <c r="R56" s="99">
        <f>40000000+17000000</f>
        <v>57000000</v>
      </c>
      <c r="S56" s="100"/>
      <c r="T56" s="101"/>
      <c r="X56" s="12"/>
      <c r="Y56" s="13"/>
      <c r="Z56" s="14"/>
      <c r="AB56" s="15"/>
      <c r="AC56" s="1"/>
      <c r="AD56" s="1"/>
      <c r="AE56" s="5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row>
    <row r="57" spans="1:78" s="50" customFormat="1" x14ac:dyDescent="0.25">
      <c r="A57" s="1"/>
      <c r="B57" s="1"/>
      <c r="C57" s="109" t="s">
        <v>221</v>
      </c>
      <c r="D57" s="109" t="s">
        <v>222</v>
      </c>
      <c r="E57" s="109" t="s">
        <v>223</v>
      </c>
      <c r="F57" s="47"/>
      <c r="G57" s="42"/>
      <c r="H57" s="42"/>
      <c r="I57" s="1"/>
      <c r="J57" s="10"/>
      <c r="K57" s="48"/>
      <c r="L57" s="49"/>
      <c r="M57" s="49"/>
      <c r="N57" s="49"/>
      <c r="O57" s="49"/>
      <c r="P57" s="49"/>
      <c r="Q57" s="98"/>
      <c r="R57" s="110">
        <f>57000000-106595000</f>
        <v>-49595000</v>
      </c>
      <c r="S57" s="100"/>
      <c r="T57" s="101"/>
      <c r="U57" s="12"/>
      <c r="V57" s="12"/>
      <c r="W57" s="11"/>
      <c r="X57" s="12"/>
      <c r="Y57" s="13"/>
      <c r="Z57" s="14"/>
      <c r="AB57" s="15"/>
      <c r="AC57" s="1"/>
      <c r="AD57" s="1"/>
      <c r="AE57" s="5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row>
    <row r="58" spans="1:78" s="50" customFormat="1" x14ac:dyDescent="0.25">
      <c r="A58" s="1"/>
      <c r="B58" s="1"/>
      <c r="C58" s="34" t="s">
        <v>217</v>
      </c>
      <c r="D58" s="111">
        <v>31164860868</v>
      </c>
      <c r="E58" s="112">
        <f>E45</f>
        <v>9960684892</v>
      </c>
      <c r="F58" s="47"/>
      <c r="G58" s="42"/>
      <c r="H58" s="42"/>
      <c r="I58" s="1"/>
      <c r="J58" s="10"/>
      <c r="K58" s="48"/>
      <c r="L58" s="49"/>
      <c r="M58" s="49"/>
      <c r="N58" s="49"/>
      <c r="O58" s="49"/>
      <c r="P58" s="49"/>
      <c r="Q58" s="49"/>
      <c r="R58" s="9"/>
      <c r="S58" s="10"/>
      <c r="T58" s="11"/>
      <c r="U58" s="12"/>
      <c r="V58" s="12"/>
      <c r="W58" s="11"/>
      <c r="X58" s="12"/>
      <c r="Y58" s="13"/>
      <c r="Z58" s="14"/>
      <c r="AB58" s="15"/>
      <c r="AC58" s="1"/>
      <c r="AD58" s="1"/>
      <c r="AE58" s="5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row>
    <row r="59" spans="1:78" s="50" customFormat="1" x14ac:dyDescent="0.25">
      <c r="A59" s="1"/>
      <c r="B59" s="1"/>
      <c r="C59" s="34" t="s">
        <v>218</v>
      </c>
      <c r="D59" s="111">
        <v>3993852600</v>
      </c>
      <c r="E59" s="112">
        <f>E46</f>
        <v>3495698163</v>
      </c>
      <c r="F59" s="47"/>
      <c r="G59" s="42"/>
      <c r="H59" s="42"/>
      <c r="I59" s="1"/>
      <c r="J59" s="10"/>
      <c r="K59" s="48"/>
      <c r="L59" s="49"/>
      <c r="M59" s="49"/>
      <c r="N59" s="49"/>
      <c r="O59" s="49"/>
      <c r="P59" s="49"/>
      <c r="Q59" s="49"/>
      <c r="R59" s="9"/>
      <c r="S59" s="10"/>
      <c r="T59" s="11"/>
      <c r="U59" s="12"/>
      <c r="V59" s="12"/>
      <c r="W59" s="11"/>
      <c r="X59" s="12"/>
      <c r="Y59" s="13"/>
      <c r="Z59" s="14"/>
      <c r="AB59" s="15"/>
      <c r="AC59" s="1"/>
      <c r="AD59" s="1"/>
      <c r="AE59" s="5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row>
    <row r="60" spans="1:78" s="50" customFormat="1" x14ac:dyDescent="0.25">
      <c r="A60" s="1"/>
      <c r="B60" s="1"/>
      <c r="C60" s="34" t="s">
        <v>15</v>
      </c>
      <c r="D60" s="111">
        <v>27142102299</v>
      </c>
      <c r="E60" s="112">
        <f>E47</f>
        <v>6464986729</v>
      </c>
      <c r="F60" s="47"/>
      <c r="G60" s="42"/>
      <c r="H60" s="42"/>
      <c r="I60" s="1"/>
      <c r="J60" s="10"/>
      <c r="K60" s="48"/>
      <c r="L60" s="49"/>
      <c r="M60" s="49"/>
      <c r="N60" s="49"/>
      <c r="O60" s="49"/>
      <c r="P60" s="49"/>
      <c r="Q60" s="49"/>
      <c r="R60" s="9"/>
      <c r="S60" s="10"/>
      <c r="T60" s="11"/>
      <c r="U60" s="12"/>
      <c r="V60" s="12"/>
      <c r="W60" s="11"/>
      <c r="X60" s="12"/>
      <c r="Y60" s="13"/>
      <c r="Z60" s="14"/>
      <c r="AB60" s="15"/>
      <c r="AC60" s="1"/>
      <c r="AD60" s="1"/>
      <c r="AE60" s="5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row>
    <row r="61" spans="1:78" s="50" customFormat="1" x14ac:dyDescent="0.25">
      <c r="A61" s="1"/>
      <c r="B61" s="1"/>
      <c r="C61" s="34" t="s">
        <v>220</v>
      </c>
      <c r="D61" s="111">
        <f>SUM(D58:D60)</f>
        <v>62300815767</v>
      </c>
      <c r="E61" s="112">
        <f>SUBTOTAL(9,E58:E60)</f>
        <v>19921369784</v>
      </c>
      <c r="F61" s="47"/>
      <c r="G61" s="42"/>
      <c r="H61" s="42"/>
      <c r="I61" s="1"/>
      <c r="J61" s="10"/>
      <c r="K61" s="48"/>
      <c r="L61" s="49"/>
      <c r="M61" s="49"/>
      <c r="N61" s="49"/>
      <c r="O61" s="49"/>
      <c r="P61" s="49"/>
      <c r="Q61" s="49"/>
      <c r="R61" s="9"/>
      <c r="S61" s="10"/>
      <c r="T61" s="11"/>
      <c r="U61" s="12"/>
      <c r="V61" s="12"/>
      <c r="W61" s="11"/>
      <c r="X61" s="12"/>
      <c r="Y61" s="13"/>
      <c r="Z61" s="14"/>
      <c r="AB61" s="15"/>
      <c r="AC61" s="1"/>
      <c r="AD61" s="1"/>
      <c r="AE61" s="5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row>
    <row r="62" spans="1:78" s="50" customFormat="1" x14ac:dyDescent="0.25">
      <c r="A62" s="1"/>
      <c r="B62" s="1"/>
      <c r="C62" s="1"/>
      <c r="E62" s="43"/>
      <c r="F62" s="47"/>
      <c r="G62" s="42"/>
      <c r="H62" s="42"/>
      <c r="I62" s="1"/>
      <c r="J62" s="10"/>
      <c r="K62" s="48"/>
      <c r="L62" s="49"/>
      <c r="M62" s="49"/>
      <c r="N62" s="49"/>
      <c r="O62" s="49"/>
      <c r="P62" s="49"/>
      <c r="Q62" s="49"/>
      <c r="R62" s="9"/>
      <c r="S62" s="10"/>
      <c r="T62" s="11"/>
      <c r="U62" s="12"/>
      <c r="V62" s="12"/>
      <c r="W62" s="11"/>
      <c r="X62" s="12"/>
      <c r="Y62" s="13"/>
      <c r="Z62" s="14"/>
      <c r="AB62" s="15"/>
      <c r="AC62" s="1"/>
      <c r="AD62" s="1"/>
      <c r="AE62" s="5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row>
    <row r="63" spans="1:78" s="50" customFormat="1" x14ac:dyDescent="0.25">
      <c r="A63" s="1"/>
      <c r="B63" s="1"/>
      <c r="C63" s="1"/>
      <c r="D63" s="1"/>
      <c r="E63" s="43"/>
      <c r="F63" s="47"/>
      <c r="G63" s="42"/>
      <c r="H63" s="42"/>
      <c r="I63" s="1"/>
      <c r="J63" s="10"/>
      <c r="K63" s="48"/>
      <c r="L63" s="49"/>
      <c r="M63" s="49"/>
      <c r="N63" s="49"/>
      <c r="O63" s="49"/>
      <c r="P63" s="49"/>
      <c r="Q63" s="49"/>
      <c r="R63" s="9"/>
      <c r="S63" s="10"/>
      <c r="T63" s="11"/>
      <c r="U63" s="12"/>
      <c r="V63" s="12"/>
      <c r="W63" s="11"/>
      <c r="X63" s="12"/>
      <c r="Y63" s="13"/>
      <c r="Z63" s="14"/>
      <c r="AB63" s="15"/>
      <c r="AC63" s="1"/>
      <c r="AD63" s="1"/>
      <c r="AE63" s="5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row>
    <row r="64" spans="1:78" s="50" customFormat="1" x14ac:dyDescent="0.25">
      <c r="A64" s="1"/>
      <c r="B64" s="1"/>
      <c r="C64" s="1"/>
      <c r="D64" s="1"/>
      <c r="E64" s="43"/>
      <c r="F64" s="47"/>
      <c r="G64" s="42"/>
      <c r="H64" s="42"/>
      <c r="I64" s="1"/>
      <c r="J64" s="10"/>
      <c r="K64" s="48"/>
      <c r="L64" s="49"/>
      <c r="M64" s="49"/>
      <c r="N64" s="49"/>
      <c r="O64" s="49"/>
      <c r="P64" s="49"/>
      <c r="Q64" s="49"/>
      <c r="R64" s="9"/>
      <c r="S64" s="10"/>
      <c r="T64" s="11"/>
      <c r="U64" s="12"/>
      <c r="V64" s="12"/>
      <c r="W64" s="11"/>
      <c r="X64" s="12"/>
      <c r="Y64" s="13"/>
      <c r="Z64" s="14"/>
      <c r="AB64" s="15"/>
      <c r="AC64" s="1"/>
      <c r="AD64" s="1"/>
      <c r="AE64" s="5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row>
    <row r="65" spans="1:78" s="50" customFormat="1" x14ac:dyDescent="0.25">
      <c r="A65" s="1"/>
      <c r="B65" s="1"/>
      <c r="C65" s="109" t="s">
        <v>2</v>
      </c>
      <c r="D65" s="113" t="s">
        <v>224</v>
      </c>
      <c r="E65" s="113" t="s">
        <v>225</v>
      </c>
      <c r="F65" s="114"/>
      <c r="G65" s="42"/>
      <c r="H65" s="42"/>
      <c r="I65" s="1"/>
      <c r="J65" s="10"/>
      <c r="K65" s="48"/>
      <c r="L65" s="49"/>
      <c r="M65" s="49"/>
      <c r="N65" s="49"/>
      <c r="O65" s="49"/>
      <c r="P65" s="49"/>
      <c r="Q65" s="49"/>
      <c r="R65" s="9"/>
      <c r="S65" s="10"/>
      <c r="T65" s="11"/>
      <c r="U65" s="12"/>
      <c r="V65" s="12"/>
      <c r="W65" s="11"/>
      <c r="X65" s="12"/>
      <c r="Y65" s="13"/>
      <c r="Z65" s="14"/>
      <c r="AB65" s="15"/>
      <c r="AC65" s="1"/>
      <c r="AD65" s="1"/>
      <c r="AE65" s="5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row>
    <row r="66" spans="1:78" s="50" customFormat="1" x14ac:dyDescent="0.25">
      <c r="A66" s="1"/>
      <c r="B66" s="1"/>
      <c r="C66" s="34" t="s">
        <v>226</v>
      </c>
      <c r="D66" s="115">
        <v>93</v>
      </c>
      <c r="E66" s="115">
        <v>21</v>
      </c>
      <c r="G66" s="42"/>
      <c r="H66" s="42"/>
      <c r="I66" s="1"/>
      <c r="J66" s="10"/>
      <c r="K66" s="48"/>
      <c r="L66" s="49"/>
      <c r="M66" s="49"/>
      <c r="N66" s="49"/>
      <c r="O66" s="49"/>
      <c r="P66" s="49"/>
      <c r="Q66" s="49"/>
      <c r="R66" s="9"/>
      <c r="S66" s="10"/>
      <c r="T66" s="11"/>
      <c r="U66" s="12"/>
      <c r="V66" s="12"/>
      <c r="W66" s="11"/>
      <c r="X66" s="12"/>
      <c r="Y66" s="13"/>
      <c r="Z66" s="14"/>
      <c r="AB66" s="15"/>
      <c r="AC66" s="1"/>
      <c r="AD66" s="1"/>
      <c r="AE66" s="5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row>
    <row r="67" spans="1:78" s="50" customFormat="1" x14ac:dyDescent="0.25">
      <c r="A67" s="1"/>
      <c r="B67" s="1"/>
      <c r="C67" s="34" t="s">
        <v>227</v>
      </c>
      <c r="D67" s="115">
        <v>54</v>
      </c>
      <c r="E67" s="115">
        <v>12</v>
      </c>
      <c r="F67" s="47"/>
      <c r="G67" s="42"/>
      <c r="H67" s="42"/>
      <c r="I67" s="1"/>
      <c r="J67" s="10"/>
      <c r="K67" s="48"/>
      <c r="L67" s="49"/>
      <c r="M67" s="49"/>
      <c r="N67" s="49"/>
      <c r="O67" s="49"/>
      <c r="P67" s="49"/>
      <c r="Q67" s="49"/>
      <c r="R67" s="9"/>
      <c r="S67" s="10"/>
      <c r="T67" s="11"/>
      <c r="U67" s="12"/>
      <c r="V67" s="12"/>
      <c r="W67" s="11"/>
      <c r="X67" s="12"/>
      <c r="Y67" s="13"/>
      <c r="Z67" s="14"/>
      <c r="AB67" s="15"/>
      <c r="AC67" s="1"/>
      <c r="AD67" s="1"/>
      <c r="AE67" s="5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row>
    <row r="68" spans="1:78" s="50" customFormat="1" x14ac:dyDescent="0.25">
      <c r="A68" s="1"/>
      <c r="B68" s="1"/>
      <c r="C68" s="34" t="s">
        <v>228</v>
      </c>
      <c r="D68" s="115">
        <v>2</v>
      </c>
      <c r="E68" s="115">
        <v>2</v>
      </c>
      <c r="F68" s="47"/>
      <c r="G68" s="42"/>
      <c r="H68" s="42"/>
      <c r="I68" s="1"/>
      <c r="J68" s="10"/>
      <c r="K68" s="48"/>
      <c r="L68" s="49"/>
      <c r="M68" s="49"/>
      <c r="N68" s="49"/>
      <c r="O68" s="49"/>
      <c r="P68" s="49"/>
      <c r="Q68" s="49"/>
      <c r="R68" s="9"/>
      <c r="S68" s="10"/>
      <c r="T68" s="11"/>
      <c r="U68" s="12"/>
      <c r="V68" s="12"/>
      <c r="W68" s="11"/>
      <c r="X68" s="12"/>
      <c r="Y68" s="13"/>
      <c r="Z68" s="14"/>
      <c r="AB68" s="15"/>
      <c r="AC68" s="1"/>
      <c r="AD68" s="1"/>
      <c r="AE68" s="5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row>
    <row r="69" spans="1:78" s="50" customFormat="1" x14ac:dyDescent="0.25">
      <c r="A69" s="1"/>
      <c r="B69" s="1"/>
      <c r="C69" s="34" t="s">
        <v>229</v>
      </c>
      <c r="D69" s="115">
        <v>0</v>
      </c>
      <c r="E69" s="115">
        <v>0</v>
      </c>
      <c r="F69" s="47"/>
      <c r="G69" s="42"/>
      <c r="H69" s="42"/>
      <c r="I69" s="1"/>
      <c r="J69" s="10"/>
      <c r="K69" s="48"/>
      <c r="L69" s="49"/>
      <c r="M69" s="49"/>
      <c r="N69" s="49"/>
      <c r="O69" s="49"/>
      <c r="P69" s="49"/>
      <c r="Q69" s="49"/>
      <c r="R69" s="9"/>
      <c r="S69" s="10"/>
      <c r="T69" s="11"/>
      <c r="U69" s="12"/>
      <c r="V69" s="12"/>
      <c r="W69" s="11"/>
      <c r="X69" s="12"/>
      <c r="Y69" s="13"/>
      <c r="Z69" s="14"/>
      <c r="AB69" s="15"/>
      <c r="AC69" s="1"/>
      <c r="AD69" s="1"/>
      <c r="AE69" s="5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row>
    <row r="70" spans="1:78" s="50" customFormat="1" x14ac:dyDescent="0.25">
      <c r="A70" s="1"/>
      <c r="B70" s="1"/>
      <c r="C70" s="34" t="s">
        <v>230</v>
      </c>
      <c r="D70" s="115">
        <v>0</v>
      </c>
      <c r="E70" s="115">
        <v>0</v>
      </c>
      <c r="F70" s="47"/>
      <c r="G70" s="42"/>
      <c r="H70" s="42"/>
      <c r="I70" s="1"/>
      <c r="J70" s="10"/>
      <c r="K70" s="48"/>
      <c r="L70" s="49"/>
      <c r="M70" s="49"/>
      <c r="N70" s="49"/>
      <c r="O70" s="49"/>
      <c r="P70" s="49"/>
      <c r="Q70" s="49"/>
      <c r="R70" s="9"/>
      <c r="S70" s="10"/>
      <c r="T70" s="11"/>
      <c r="U70" s="12"/>
      <c r="V70" s="12"/>
      <c r="W70" s="11"/>
      <c r="X70" s="12"/>
      <c r="Y70" s="13"/>
      <c r="Z70" s="14"/>
      <c r="AB70" s="15"/>
      <c r="AC70" s="1"/>
      <c r="AD70" s="1"/>
      <c r="AE70" s="5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row>
    <row r="71" spans="1:78" s="50" customFormat="1" x14ac:dyDescent="0.25">
      <c r="A71" s="1"/>
      <c r="B71" s="1"/>
      <c r="C71" s="34" t="s">
        <v>231</v>
      </c>
      <c r="D71" s="115">
        <v>149</v>
      </c>
      <c r="E71" s="115">
        <f>SUBTOTAL(9,E66:E70)</f>
        <v>35</v>
      </c>
      <c r="F71" s="47"/>
      <c r="G71" s="42"/>
      <c r="H71" s="42"/>
      <c r="I71" s="1"/>
      <c r="J71" s="10"/>
      <c r="K71" s="48"/>
      <c r="L71" s="49"/>
      <c r="M71" s="49"/>
      <c r="N71" s="49"/>
      <c r="O71" s="49"/>
      <c r="P71" s="49"/>
      <c r="Q71" s="49"/>
      <c r="R71" s="9"/>
      <c r="S71" s="10"/>
      <c r="T71" s="11"/>
      <c r="U71" s="12"/>
      <c r="V71" s="12"/>
      <c r="W71" s="11"/>
      <c r="X71" s="12"/>
      <c r="Y71" s="13"/>
      <c r="Z71" s="14"/>
      <c r="AB71" s="15"/>
      <c r="AC71" s="1"/>
      <c r="AD71" s="1"/>
      <c r="AE71" s="5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row>
    <row r="72" spans="1:78" s="50" customFormat="1" x14ac:dyDescent="0.25">
      <c r="A72" s="1"/>
      <c r="B72" s="1"/>
      <c r="C72" s="1"/>
      <c r="D72" s="1"/>
      <c r="E72" s="43"/>
      <c r="F72" s="47"/>
      <c r="G72" s="42"/>
      <c r="H72" s="42"/>
      <c r="I72" s="1"/>
      <c r="J72" s="10"/>
      <c r="K72" s="48"/>
      <c r="L72" s="49"/>
      <c r="M72" s="49"/>
      <c r="N72" s="49"/>
      <c r="O72" s="49"/>
      <c r="P72" s="49"/>
      <c r="Q72" s="49"/>
      <c r="R72" s="9"/>
      <c r="S72" s="10"/>
      <c r="T72" s="11"/>
      <c r="U72" s="12"/>
      <c r="V72" s="12"/>
      <c r="W72" s="11"/>
      <c r="X72" s="12"/>
      <c r="Y72" s="13"/>
      <c r="Z72" s="14"/>
      <c r="AB72" s="15"/>
      <c r="AC72" s="1"/>
      <c r="AD72" s="1"/>
      <c r="AE72" s="5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row>
    <row r="73" spans="1:78" s="50" customFormat="1" x14ac:dyDescent="0.25">
      <c r="A73" s="1"/>
      <c r="B73" s="1"/>
      <c r="C73" s="1"/>
      <c r="D73" s="1"/>
      <c r="E73" s="43"/>
      <c r="F73" s="47"/>
      <c r="G73" s="42"/>
      <c r="H73" s="42"/>
      <c r="I73" s="1"/>
      <c r="J73" s="10"/>
      <c r="K73" s="48"/>
      <c r="L73" s="49"/>
      <c r="M73" s="49"/>
      <c r="N73" s="49"/>
      <c r="O73" s="49"/>
      <c r="P73" s="49"/>
      <c r="Q73" s="49"/>
      <c r="R73" s="9"/>
      <c r="S73" s="10"/>
      <c r="T73" s="11"/>
      <c r="U73" s="12"/>
      <c r="V73" s="12"/>
      <c r="W73" s="11"/>
      <c r="X73" s="12"/>
      <c r="Y73" s="13"/>
      <c r="Z73" s="14"/>
      <c r="AB73" s="15"/>
      <c r="AC73" s="1"/>
      <c r="AD73" s="1"/>
      <c r="AE73" s="5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row>
    <row r="74" spans="1:78" s="50" customFormat="1" x14ac:dyDescent="0.25">
      <c r="A74" s="1"/>
      <c r="B74" s="1"/>
      <c r="C74" s="1"/>
      <c r="D74" s="1"/>
      <c r="E74" s="43"/>
      <c r="G74" s="42"/>
      <c r="H74" s="42"/>
      <c r="I74" s="1"/>
      <c r="J74" s="10"/>
      <c r="K74" s="48"/>
      <c r="L74" s="49"/>
      <c r="M74" s="49"/>
      <c r="N74" s="49"/>
      <c r="O74" s="49"/>
      <c r="P74" s="49"/>
      <c r="Q74" s="49"/>
      <c r="R74" s="9"/>
      <c r="S74" s="10"/>
      <c r="T74" s="11"/>
      <c r="U74" s="12"/>
      <c r="V74" s="12"/>
      <c r="W74" s="11"/>
      <c r="X74" s="12"/>
      <c r="Y74" s="13"/>
      <c r="Z74" s="14"/>
      <c r="AB74" s="15"/>
      <c r="AC74" s="1"/>
      <c r="AD74" s="1"/>
      <c r="AE74" s="5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row>
    <row r="75" spans="1:78" s="50" customFormat="1" x14ac:dyDescent="0.25">
      <c r="A75" s="1"/>
      <c r="B75" s="1"/>
      <c r="G75" s="42"/>
      <c r="H75" s="42"/>
      <c r="I75" s="1"/>
      <c r="J75" s="10"/>
      <c r="K75" s="48"/>
      <c r="L75" s="49"/>
      <c r="M75" s="49"/>
      <c r="N75" s="49"/>
      <c r="O75" s="49"/>
      <c r="P75" s="49"/>
      <c r="Q75" s="49"/>
      <c r="R75" s="9"/>
      <c r="S75" s="10"/>
      <c r="T75" s="11"/>
      <c r="U75" s="12"/>
      <c r="V75" s="12"/>
      <c r="W75" s="11"/>
      <c r="X75" s="12"/>
      <c r="Y75" s="13"/>
      <c r="Z75" s="14"/>
      <c r="AB75" s="15"/>
      <c r="AC75" s="1"/>
      <c r="AD75" s="1"/>
      <c r="AE75" s="5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row>
    <row r="76" spans="1:78" s="50" customFormat="1" x14ac:dyDescent="0.25">
      <c r="A76" s="1"/>
      <c r="B76" s="1"/>
      <c r="G76" s="42"/>
      <c r="H76" s="42"/>
      <c r="I76" s="1"/>
      <c r="J76" s="10"/>
      <c r="K76" s="48"/>
      <c r="L76" s="49"/>
      <c r="M76" s="49"/>
      <c r="N76" s="49"/>
      <c r="O76" s="49"/>
      <c r="P76" s="49"/>
      <c r="Q76" s="49"/>
      <c r="R76" s="9"/>
      <c r="S76" s="10"/>
      <c r="T76" s="11"/>
      <c r="U76" s="12"/>
      <c r="V76" s="12"/>
      <c r="W76" s="11"/>
      <c r="X76" s="12"/>
      <c r="Y76" s="13"/>
      <c r="Z76" s="14"/>
      <c r="AB76" s="15"/>
      <c r="AC76" s="1"/>
      <c r="AD76" s="1"/>
      <c r="AE76" s="5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row>
    <row r="77" spans="1:78" s="50" customFormat="1" x14ac:dyDescent="0.25">
      <c r="A77" s="1"/>
      <c r="B77" s="1"/>
      <c r="G77" s="42"/>
      <c r="H77" s="42"/>
      <c r="I77" s="1"/>
      <c r="J77" s="10"/>
      <c r="K77" s="48"/>
      <c r="L77" s="49"/>
      <c r="M77" s="49"/>
      <c r="N77" s="49"/>
      <c r="O77" s="49"/>
      <c r="P77" s="49"/>
      <c r="Q77" s="49"/>
      <c r="R77" s="9"/>
      <c r="S77" s="10"/>
      <c r="T77" s="11"/>
      <c r="U77" s="12"/>
      <c r="V77" s="12"/>
      <c r="W77" s="11"/>
      <c r="X77" s="12"/>
      <c r="Y77" s="13"/>
      <c r="Z77" s="14"/>
      <c r="AB77" s="15"/>
      <c r="AC77" s="1"/>
      <c r="AD77" s="1"/>
      <c r="AE77" s="5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row>
    <row r="78" spans="1:78" s="50" customFormat="1" x14ac:dyDescent="0.25">
      <c r="A78" s="1"/>
      <c r="B78" s="1"/>
      <c r="G78" s="42"/>
      <c r="H78" s="42"/>
      <c r="I78" s="1"/>
      <c r="J78" s="10"/>
      <c r="K78" s="48"/>
      <c r="L78" s="49"/>
      <c r="M78" s="49"/>
      <c r="N78" s="49"/>
      <c r="O78" s="49"/>
      <c r="P78" s="49"/>
      <c r="Q78" s="49"/>
      <c r="R78" s="9"/>
      <c r="S78" s="10"/>
      <c r="T78" s="11"/>
      <c r="U78" s="12"/>
      <c r="V78" s="12"/>
      <c r="W78" s="11"/>
      <c r="X78" s="12"/>
      <c r="Y78" s="13"/>
      <c r="Z78" s="14"/>
      <c r="AB78" s="15"/>
      <c r="AC78" s="1"/>
      <c r="AD78" s="1"/>
      <c r="AE78" s="5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row>
    <row r="79" spans="1:78" s="1" customFormat="1" x14ac:dyDescent="0.25">
      <c r="G79" s="42"/>
      <c r="H79" s="116"/>
      <c r="J79" s="10"/>
      <c r="K79" s="48"/>
      <c r="L79" s="49"/>
      <c r="M79" s="49"/>
      <c r="N79" s="49"/>
      <c r="O79" s="49"/>
      <c r="P79" s="49"/>
      <c r="Q79" s="49"/>
      <c r="R79" s="9"/>
      <c r="S79" s="10"/>
      <c r="T79" s="11"/>
      <c r="U79" s="12"/>
      <c r="V79" s="12"/>
      <c r="W79" s="11"/>
      <c r="X79" s="12"/>
      <c r="Y79" s="13"/>
      <c r="Z79" s="14"/>
      <c r="AB79" s="15"/>
      <c r="AE79" s="51"/>
    </row>
    <row r="80" spans="1:78" s="1" customFormat="1" x14ac:dyDescent="0.25">
      <c r="C80" s="109" t="s">
        <v>232</v>
      </c>
      <c r="D80" s="109" t="s">
        <v>233</v>
      </c>
      <c r="E80" s="109" t="s">
        <v>234</v>
      </c>
      <c r="F80" s="117"/>
      <c r="G80" s="42"/>
      <c r="H80" s="116"/>
      <c r="J80" s="10"/>
      <c r="K80" s="48"/>
      <c r="L80" s="49"/>
      <c r="M80" s="49"/>
      <c r="N80" s="49"/>
      <c r="O80" s="49"/>
      <c r="P80" s="49"/>
      <c r="Q80" s="49"/>
      <c r="R80" s="9"/>
      <c r="S80" s="10"/>
      <c r="T80" s="11"/>
      <c r="U80" s="12"/>
      <c r="V80" s="12"/>
      <c r="W80" s="11"/>
      <c r="X80" s="12"/>
      <c r="Y80" s="13"/>
      <c r="Z80" s="14"/>
      <c r="AB80" s="15"/>
      <c r="AE80" s="51"/>
    </row>
    <row r="81" spans="3:31" s="1" customFormat="1" x14ac:dyDescent="0.25">
      <c r="C81" s="118" t="s">
        <v>235</v>
      </c>
      <c r="D81" s="119">
        <v>25</v>
      </c>
      <c r="E81" s="120">
        <f>E4+E5+E6+E7+E8+E9+E11+E12+E13+E14+E15+E16+E17+E18+E19+E20+E21+E29+E30+E31+E32+E34+E41+E42+E43+E44</f>
        <v>4198129840</v>
      </c>
      <c r="F81" s="121">
        <f>E81/E85</f>
        <v>0.45325988205486495</v>
      </c>
      <c r="G81" s="42"/>
      <c r="H81" s="116"/>
      <c r="J81" s="10"/>
      <c r="K81" s="48"/>
      <c r="L81" s="49"/>
      <c r="M81" s="49"/>
      <c r="N81" s="49"/>
      <c r="O81" s="49"/>
      <c r="P81" s="49"/>
      <c r="Q81" s="49"/>
      <c r="R81" s="9"/>
      <c r="S81" s="10"/>
      <c r="T81" s="11"/>
      <c r="U81" s="12"/>
      <c r="V81" s="12"/>
      <c r="W81" s="11"/>
      <c r="X81" s="12"/>
      <c r="Y81" s="13"/>
      <c r="Z81" s="14"/>
      <c r="AB81" s="15"/>
      <c r="AE81" s="51"/>
    </row>
    <row r="82" spans="3:31" s="1" customFormat="1" x14ac:dyDescent="0.25">
      <c r="C82" s="118" t="s">
        <v>236</v>
      </c>
      <c r="D82" s="119">
        <v>8</v>
      </c>
      <c r="E82" s="120">
        <f>E22+E23+E24+E25+E35+E36+E38+E40</f>
        <v>4458342651</v>
      </c>
      <c r="F82" s="121">
        <f>E82/E85</f>
        <v>0.48135430326576889</v>
      </c>
      <c r="G82" s="42"/>
      <c r="H82" s="116"/>
      <c r="J82" s="10"/>
      <c r="K82" s="48"/>
      <c r="L82" s="49"/>
      <c r="M82" s="49"/>
      <c r="N82" s="49"/>
      <c r="O82" s="49"/>
      <c r="P82" s="49"/>
      <c r="Q82" s="49"/>
      <c r="R82" s="9"/>
      <c r="S82" s="10"/>
      <c r="T82" s="11"/>
      <c r="U82" s="12"/>
      <c r="V82" s="12"/>
      <c r="W82" s="11"/>
      <c r="X82" s="12"/>
      <c r="Y82" s="13"/>
      <c r="Z82" s="14"/>
      <c r="AB82" s="15"/>
      <c r="AE82" s="51"/>
    </row>
    <row r="83" spans="3:31" s="1" customFormat="1" x14ac:dyDescent="0.25">
      <c r="C83" s="118" t="s">
        <v>237</v>
      </c>
      <c r="D83" s="119">
        <v>4</v>
      </c>
      <c r="E83" s="122">
        <f>E26+E27+E28+E33</f>
        <v>605608726</v>
      </c>
      <c r="F83" s="121">
        <f>E83/E85</f>
        <v>6.5385814679366133E-2</v>
      </c>
      <c r="G83" s="42"/>
      <c r="H83" s="116"/>
      <c r="J83" s="10"/>
      <c r="K83" s="48"/>
      <c r="L83" s="49"/>
      <c r="M83" s="49"/>
      <c r="N83" s="49"/>
      <c r="O83" s="49"/>
      <c r="P83" s="49"/>
      <c r="Q83" s="49"/>
      <c r="R83" s="9"/>
      <c r="S83" s="10"/>
      <c r="T83" s="123">
        <v>266053373</v>
      </c>
      <c r="U83" s="12"/>
      <c r="V83" s="1" t="s">
        <v>238</v>
      </c>
      <c r="X83" s="12"/>
      <c r="Y83" s="13"/>
      <c r="Z83" s="14"/>
      <c r="AB83" s="15"/>
      <c r="AE83" s="51"/>
    </row>
    <row r="84" spans="3:31" s="1" customFormat="1" x14ac:dyDescent="0.25">
      <c r="C84" s="118" t="s">
        <v>239</v>
      </c>
      <c r="D84" s="119">
        <v>0</v>
      </c>
      <c r="E84" s="120">
        <v>0</v>
      </c>
      <c r="F84" s="124">
        <f>E84/E85</f>
        <v>0</v>
      </c>
      <c r="G84" s="42"/>
      <c r="H84" s="116"/>
      <c r="J84" s="10"/>
      <c r="K84" s="48"/>
      <c r="L84" s="49"/>
      <c r="M84" s="49"/>
      <c r="N84" s="49"/>
      <c r="O84" s="49"/>
      <c r="P84" s="49"/>
      <c r="Q84" s="49"/>
      <c r="R84" s="9"/>
      <c r="S84" s="10"/>
      <c r="T84" s="11">
        <v>177508855</v>
      </c>
      <c r="U84" s="12"/>
      <c r="V84" s="12" t="s">
        <v>240</v>
      </c>
      <c r="W84" s="11"/>
      <c r="X84" s="12"/>
      <c r="Y84" s="13"/>
      <c r="Z84" s="14"/>
      <c r="AB84" s="15"/>
      <c r="AE84" s="51"/>
    </row>
    <row r="85" spans="3:31" s="1" customFormat="1" x14ac:dyDescent="0.25">
      <c r="C85" s="118" t="s">
        <v>231</v>
      </c>
      <c r="D85" s="119">
        <f>SUBTOTAL(9,D81:D84)</f>
        <v>37</v>
      </c>
      <c r="E85" s="122">
        <f>SUBTOTAL(9,E81:E84)</f>
        <v>9262081217</v>
      </c>
      <c r="F85" s="125">
        <f>SUBTOTAL(9,F81:F84)</f>
        <v>0.99999999999999989</v>
      </c>
      <c r="G85" s="42"/>
      <c r="H85" s="116"/>
      <c r="J85" s="10"/>
      <c r="K85" s="48"/>
      <c r="L85" s="49"/>
      <c r="M85" s="49"/>
      <c r="N85" s="49"/>
      <c r="O85" s="49"/>
      <c r="P85" s="49"/>
      <c r="Q85" s="49"/>
      <c r="R85" s="9"/>
      <c r="S85" s="10"/>
      <c r="T85" s="11">
        <v>108435518</v>
      </c>
      <c r="U85" s="12"/>
      <c r="V85" s="12" t="s">
        <v>241</v>
      </c>
      <c r="W85" s="11"/>
      <c r="X85" s="12"/>
      <c r="Y85" s="13"/>
      <c r="Z85" s="14"/>
      <c r="AB85" s="15"/>
      <c r="AE85" s="51"/>
    </row>
    <row r="86" spans="3:31" s="1" customFormat="1" x14ac:dyDescent="0.25">
      <c r="D86" s="1">
        <v>2015</v>
      </c>
      <c r="E86" s="43"/>
      <c r="F86" s="47"/>
      <c r="G86" s="42"/>
      <c r="H86" s="126"/>
      <c r="J86" s="10"/>
      <c r="K86" s="48"/>
      <c r="L86" s="49"/>
      <c r="M86" s="49"/>
      <c r="N86" s="49"/>
      <c r="O86" s="49"/>
      <c r="P86" s="49"/>
      <c r="Q86" s="49"/>
      <c r="R86" s="9"/>
      <c r="S86" s="10"/>
      <c r="T86" s="11">
        <v>18660080</v>
      </c>
      <c r="U86" s="12"/>
      <c r="V86" s="12" t="s">
        <v>242</v>
      </c>
      <c r="W86" s="11"/>
      <c r="X86" s="12"/>
      <c r="Y86" s="13"/>
      <c r="Z86" s="14"/>
      <c r="AB86" s="15"/>
      <c r="AE86" s="51"/>
    </row>
    <row r="87" spans="3:31" s="1" customFormat="1" x14ac:dyDescent="0.25">
      <c r="C87" s="109" t="s">
        <v>232</v>
      </c>
      <c r="D87" s="109" t="s">
        <v>233</v>
      </c>
      <c r="E87" s="127" t="s">
        <v>234</v>
      </c>
      <c r="F87" s="128"/>
      <c r="G87" s="42"/>
      <c r="H87" s="116"/>
      <c r="J87" s="10"/>
      <c r="K87" s="48"/>
      <c r="L87" s="49"/>
      <c r="M87" s="49"/>
      <c r="N87" s="49"/>
      <c r="O87" s="49"/>
      <c r="P87" s="49"/>
      <c r="Q87" s="49"/>
      <c r="R87" s="9"/>
      <c r="S87" s="10"/>
      <c r="T87" s="129">
        <f>SUM(T83:U86)</f>
        <v>570657826</v>
      </c>
      <c r="U87" s="12"/>
      <c r="V87" s="12"/>
      <c r="W87" s="11"/>
      <c r="X87" s="12"/>
      <c r="Y87" s="13"/>
      <c r="Z87" s="14"/>
      <c r="AB87" s="15"/>
      <c r="AE87" s="51"/>
    </row>
    <row r="88" spans="3:31" s="1" customFormat="1" x14ac:dyDescent="0.25">
      <c r="C88" s="130" t="s">
        <v>235</v>
      </c>
      <c r="D88" s="130">
        <v>81</v>
      </c>
      <c r="E88" s="120">
        <v>14571608323</v>
      </c>
      <c r="F88" s="128"/>
      <c r="G88" s="42"/>
      <c r="H88" s="131"/>
      <c r="J88" s="10"/>
      <c r="K88" s="48"/>
      <c r="L88" s="49"/>
      <c r="M88" s="49"/>
      <c r="N88" s="49"/>
      <c r="O88" s="49"/>
      <c r="P88" s="49"/>
      <c r="Q88" s="49"/>
      <c r="R88" s="9"/>
      <c r="S88" s="10"/>
      <c r="T88" s="11">
        <v>161847384</v>
      </c>
      <c r="U88" s="12"/>
      <c r="V88" s="12" t="s">
        <v>243</v>
      </c>
      <c r="W88" s="11"/>
      <c r="X88" s="12"/>
      <c r="Y88" s="13"/>
      <c r="Z88" s="14"/>
      <c r="AB88" s="15"/>
      <c r="AE88" s="51"/>
    </row>
    <row r="89" spans="3:31" s="1" customFormat="1" x14ac:dyDescent="0.25">
      <c r="C89" s="130" t="s">
        <v>236</v>
      </c>
      <c r="D89" s="130">
        <v>32</v>
      </c>
      <c r="E89" s="120">
        <v>6525787900</v>
      </c>
      <c r="F89" s="128"/>
      <c r="G89" s="42"/>
      <c r="H89" s="42"/>
      <c r="J89" s="10"/>
      <c r="K89" s="48"/>
      <c r="L89" s="49"/>
      <c r="M89" s="49"/>
      <c r="N89" s="49"/>
      <c r="O89" s="49"/>
      <c r="P89" s="49"/>
      <c r="Q89" s="49"/>
      <c r="R89" s="9"/>
      <c r="S89" s="10"/>
      <c r="T89" s="11">
        <f>SUM(T87:U88)</f>
        <v>732505210</v>
      </c>
      <c r="U89" s="12"/>
      <c r="V89" s="12" t="s">
        <v>244</v>
      </c>
      <c r="W89" s="11"/>
      <c r="X89" s="12"/>
      <c r="Y89" s="13"/>
      <c r="Z89" s="14"/>
      <c r="AB89" s="15"/>
      <c r="AE89" s="51"/>
    </row>
    <row r="90" spans="3:31" s="1" customFormat="1" x14ac:dyDescent="0.25">
      <c r="C90" s="132" t="s">
        <v>237</v>
      </c>
      <c r="D90" s="130">
        <v>23</v>
      </c>
      <c r="E90" s="122">
        <v>5714693586</v>
      </c>
      <c r="F90" s="128"/>
      <c r="G90" s="42"/>
      <c r="H90" s="42"/>
      <c r="J90" s="10"/>
      <c r="K90" s="48"/>
      <c r="L90" s="49"/>
      <c r="M90" s="49"/>
      <c r="N90" s="49"/>
      <c r="O90" s="49"/>
      <c r="P90" s="49"/>
      <c r="Q90" s="49"/>
      <c r="R90" s="9"/>
      <c r="S90" s="10"/>
      <c r="T90" s="12"/>
      <c r="U90" s="12"/>
      <c r="V90" s="12" t="s">
        <v>245</v>
      </c>
      <c r="W90" s="11"/>
      <c r="X90" s="12"/>
      <c r="Y90" s="13"/>
      <c r="Z90" s="14"/>
      <c r="AB90" s="15"/>
      <c r="AE90" s="51"/>
    </row>
    <row r="91" spans="3:31" s="1" customFormat="1" x14ac:dyDescent="0.25">
      <c r="C91" s="132" t="s">
        <v>239</v>
      </c>
      <c r="D91" s="130">
        <v>13</v>
      </c>
      <c r="E91" s="120">
        <v>330012490</v>
      </c>
      <c r="F91" s="47"/>
      <c r="G91" s="42"/>
      <c r="H91" s="133"/>
      <c r="K91" s="48"/>
      <c r="L91" s="49"/>
      <c r="M91" s="49"/>
      <c r="N91" s="49"/>
      <c r="O91" s="49"/>
      <c r="P91" s="49"/>
      <c r="Q91" s="49"/>
      <c r="R91" s="9"/>
      <c r="S91" s="10"/>
      <c r="T91" s="11">
        <f>T89+T90</f>
        <v>732505210</v>
      </c>
      <c r="U91" s="12"/>
      <c r="V91" s="12"/>
      <c r="W91" s="11"/>
      <c r="X91" s="12"/>
      <c r="Y91" s="13"/>
      <c r="Z91" s="14"/>
      <c r="AB91" s="15"/>
      <c r="AE91" s="51"/>
    </row>
    <row r="92" spans="3:31" s="1" customFormat="1" x14ac:dyDescent="0.25">
      <c r="C92" s="132" t="s">
        <v>231</v>
      </c>
      <c r="D92" s="130">
        <f>SUBTOTAL(9,D88:D91)</f>
        <v>149</v>
      </c>
      <c r="E92" s="122">
        <v>27142102299</v>
      </c>
      <c r="F92" s="47"/>
      <c r="G92" s="42"/>
      <c r="H92" s="42"/>
      <c r="K92" s="48"/>
      <c r="L92" s="49"/>
      <c r="M92" s="49"/>
      <c r="N92" s="49"/>
      <c r="O92" s="49"/>
      <c r="P92" s="49"/>
      <c r="Q92" s="49"/>
      <c r="R92" s="9"/>
      <c r="S92" s="10"/>
      <c r="T92" s="11"/>
      <c r="U92" s="12"/>
      <c r="V92" s="12"/>
      <c r="W92" s="11"/>
      <c r="X92" s="12"/>
      <c r="Y92" s="13"/>
      <c r="Z92" s="14"/>
      <c r="AB92" s="15"/>
      <c r="AE92" s="51"/>
    </row>
    <row r="93" spans="3:31" s="1" customFormat="1" x14ac:dyDescent="0.25">
      <c r="F93" s="47"/>
      <c r="G93" s="42"/>
      <c r="H93" s="42"/>
      <c r="K93" s="48"/>
      <c r="L93" s="49"/>
      <c r="M93" s="49"/>
      <c r="N93" s="49"/>
      <c r="O93" s="49"/>
      <c r="P93" s="49"/>
      <c r="Q93" s="49"/>
      <c r="R93" s="9"/>
      <c r="S93" s="10"/>
      <c r="T93" s="11"/>
      <c r="U93" s="12"/>
      <c r="V93" s="12"/>
      <c r="W93" s="11"/>
      <c r="X93" s="12"/>
      <c r="Y93" s="13"/>
      <c r="Z93" s="14"/>
      <c r="AB93" s="15"/>
      <c r="AE93" s="51"/>
    </row>
    <row r="94" spans="3:31" s="1" customFormat="1" x14ac:dyDescent="0.25">
      <c r="E94" s="43"/>
      <c r="F94" s="47"/>
      <c r="G94" s="42"/>
      <c r="H94" s="134"/>
      <c r="K94" s="48"/>
      <c r="L94" s="49"/>
      <c r="M94" s="49"/>
      <c r="N94" s="49"/>
      <c r="O94" s="49"/>
      <c r="P94" s="49"/>
      <c r="Q94" s="49"/>
      <c r="R94" s="9"/>
      <c r="S94" s="10"/>
      <c r="T94" s="11"/>
      <c r="U94" s="12"/>
      <c r="V94" s="12"/>
      <c r="W94" s="11"/>
      <c r="X94" s="12"/>
      <c r="Y94" s="13"/>
      <c r="Z94" s="14"/>
      <c r="AB94" s="15"/>
      <c r="AE94" s="51"/>
    </row>
    <row r="95" spans="3:31" s="1" customFormat="1" x14ac:dyDescent="0.25">
      <c r="C95" s="109" t="s">
        <v>232</v>
      </c>
      <c r="D95" s="109" t="s">
        <v>246</v>
      </c>
      <c r="E95" s="109" t="s">
        <v>247</v>
      </c>
      <c r="F95" s="47"/>
      <c r="G95" s="42"/>
      <c r="H95" s="135"/>
      <c r="J95" s="10"/>
      <c r="K95" s="48"/>
      <c r="L95" s="49"/>
      <c r="M95" s="49"/>
      <c r="N95" s="49"/>
      <c r="O95" s="49"/>
      <c r="P95" s="49"/>
      <c r="Q95" s="49"/>
      <c r="R95" s="9"/>
      <c r="S95" s="10"/>
      <c r="T95" s="11"/>
      <c r="U95" s="12"/>
      <c r="V95" s="12"/>
      <c r="W95" s="11"/>
      <c r="X95" s="12"/>
      <c r="Y95" s="13"/>
      <c r="Z95" s="14"/>
      <c r="AB95" s="15"/>
      <c r="AE95" s="51"/>
    </row>
    <row r="96" spans="3:31" s="1" customFormat="1" x14ac:dyDescent="0.25">
      <c r="C96" s="118" t="s">
        <v>235</v>
      </c>
      <c r="D96" s="130">
        <v>81</v>
      </c>
      <c r="E96" s="119">
        <v>25</v>
      </c>
      <c r="F96" s="47"/>
      <c r="G96" s="42"/>
      <c r="H96" s="42"/>
      <c r="J96" s="10"/>
      <c r="K96" s="48"/>
      <c r="L96" s="49"/>
      <c r="M96" s="49"/>
      <c r="N96" s="49"/>
      <c r="O96" s="49"/>
      <c r="P96" s="49"/>
      <c r="Q96" s="49"/>
      <c r="R96" s="9"/>
      <c r="S96" s="10"/>
      <c r="T96" s="11"/>
      <c r="U96" s="12"/>
      <c r="V96" s="12"/>
      <c r="W96" s="11"/>
      <c r="X96" s="12"/>
      <c r="Y96" s="13"/>
      <c r="Z96" s="14"/>
      <c r="AB96" s="15"/>
      <c r="AE96" s="51"/>
    </row>
    <row r="97" spans="3:31" s="1" customFormat="1" x14ac:dyDescent="0.25">
      <c r="C97" s="118" t="s">
        <v>236</v>
      </c>
      <c r="D97" s="130">
        <v>32</v>
      </c>
      <c r="E97" s="119">
        <v>8</v>
      </c>
      <c r="F97" s="47"/>
      <c r="G97" s="42"/>
      <c r="H97" s="42"/>
      <c r="J97" s="136"/>
      <c r="K97" s="48"/>
      <c r="L97" s="49"/>
      <c r="M97" s="49"/>
      <c r="N97" s="49"/>
      <c r="O97" s="49"/>
      <c r="P97" s="49"/>
      <c r="Q97" s="49"/>
      <c r="R97" s="9"/>
      <c r="S97" s="10"/>
      <c r="T97" s="11"/>
      <c r="U97" s="12"/>
      <c r="V97" s="12"/>
      <c r="W97" s="11"/>
      <c r="X97" s="12"/>
      <c r="Y97" s="13"/>
      <c r="Z97" s="14"/>
      <c r="AB97" s="15"/>
      <c r="AE97" s="51"/>
    </row>
    <row r="98" spans="3:31" s="1" customFormat="1" x14ac:dyDescent="0.25">
      <c r="C98" s="118" t="s">
        <v>237</v>
      </c>
      <c r="D98" s="130">
        <v>23</v>
      </c>
      <c r="E98" s="119">
        <v>4</v>
      </c>
      <c r="F98" s="47"/>
      <c r="G98" s="42"/>
      <c r="H98" s="42"/>
      <c r="J98" s="10"/>
      <c r="K98" s="48"/>
      <c r="L98" s="49"/>
      <c r="M98" s="49"/>
      <c r="N98" s="49"/>
      <c r="O98" s="49"/>
      <c r="P98" s="49"/>
      <c r="Q98" s="49"/>
      <c r="R98" s="9"/>
      <c r="S98" s="10"/>
      <c r="T98" s="11"/>
      <c r="U98" s="12"/>
      <c r="V98" s="12"/>
      <c r="W98" s="11"/>
      <c r="X98" s="12"/>
      <c r="Y98" s="13"/>
      <c r="Z98" s="14"/>
      <c r="AB98" s="15"/>
      <c r="AE98" s="51"/>
    </row>
    <row r="99" spans="3:31" s="1" customFormat="1" x14ac:dyDescent="0.25">
      <c r="C99" s="118" t="s">
        <v>239</v>
      </c>
      <c r="D99" s="130">
        <v>13</v>
      </c>
      <c r="E99" s="119">
        <v>0</v>
      </c>
      <c r="F99" s="47"/>
      <c r="G99" s="42"/>
      <c r="H99" s="42"/>
      <c r="J99" s="10"/>
      <c r="K99" s="48"/>
      <c r="L99" s="49"/>
      <c r="M99" s="49"/>
      <c r="N99" s="49"/>
      <c r="O99" s="49"/>
      <c r="P99" s="49"/>
      <c r="Q99" s="49"/>
      <c r="R99" s="9"/>
      <c r="S99" s="10"/>
      <c r="T99" s="11"/>
      <c r="U99" s="12"/>
      <c r="V99" s="12"/>
      <c r="W99" s="11"/>
      <c r="X99" s="12"/>
      <c r="Y99" s="13"/>
      <c r="Z99" s="14"/>
      <c r="AB99" s="15"/>
      <c r="AE99" s="51"/>
    </row>
    <row r="100" spans="3:31" s="1" customFormat="1" x14ac:dyDescent="0.25">
      <c r="E100" s="43"/>
      <c r="F100" s="47"/>
      <c r="G100" s="42"/>
      <c r="H100" s="42"/>
      <c r="J100" s="10"/>
      <c r="K100" s="48"/>
      <c r="L100" s="49"/>
      <c r="M100" s="49"/>
      <c r="N100" s="49"/>
      <c r="O100" s="49"/>
      <c r="P100" s="49"/>
      <c r="Q100" s="49"/>
      <c r="R100" s="9"/>
      <c r="S100" s="10"/>
      <c r="T100" s="11"/>
      <c r="U100" s="12"/>
      <c r="V100" s="12"/>
      <c r="W100" s="11"/>
      <c r="X100" s="12"/>
      <c r="Y100" s="13"/>
      <c r="Z100" s="14"/>
      <c r="AB100" s="15"/>
      <c r="AE100" s="51"/>
    </row>
    <row r="101" spans="3:31" s="1" customFormat="1" x14ac:dyDescent="0.25">
      <c r="C101" s="109" t="s">
        <v>232</v>
      </c>
      <c r="D101" s="127" t="s">
        <v>222</v>
      </c>
      <c r="E101" s="109" t="s">
        <v>223</v>
      </c>
      <c r="F101" s="47"/>
      <c r="G101" s="42"/>
      <c r="H101" s="42"/>
      <c r="J101" s="10"/>
      <c r="K101" s="48"/>
      <c r="L101" s="49"/>
      <c r="M101" s="49"/>
      <c r="N101" s="49"/>
      <c r="O101" s="49"/>
      <c r="P101" s="49"/>
      <c r="Q101" s="49"/>
      <c r="R101" s="9"/>
      <c r="S101" s="10"/>
      <c r="T101" s="11"/>
      <c r="U101" s="12"/>
      <c r="V101" s="12"/>
      <c r="W101" s="11"/>
      <c r="X101" s="12"/>
      <c r="Y101" s="13"/>
      <c r="Z101" s="14"/>
      <c r="AB101" s="15"/>
      <c r="AE101" s="51"/>
    </row>
    <row r="102" spans="3:31" s="1" customFormat="1" x14ac:dyDescent="0.25">
      <c r="C102" s="118" t="s">
        <v>235</v>
      </c>
      <c r="D102" s="120">
        <v>14571608323</v>
      </c>
      <c r="E102" s="120">
        <v>8023527565</v>
      </c>
      <c r="F102" s="47"/>
      <c r="G102" s="42"/>
      <c r="H102" s="42"/>
      <c r="J102" s="10"/>
      <c r="K102" s="48"/>
      <c r="L102" s="49"/>
      <c r="M102" s="49"/>
      <c r="N102" s="49"/>
      <c r="O102" s="49"/>
      <c r="P102" s="49"/>
      <c r="Q102" s="49"/>
      <c r="R102" s="9"/>
      <c r="S102" s="10"/>
      <c r="T102" s="11"/>
      <c r="U102" s="12"/>
      <c r="V102" s="12"/>
      <c r="W102" s="11"/>
      <c r="X102" s="12"/>
      <c r="Y102" s="13"/>
      <c r="Z102" s="14"/>
      <c r="AB102" s="15"/>
      <c r="AE102" s="51"/>
    </row>
    <row r="103" spans="3:31" s="1" customFormat="1" x14ac:dyDescent="0.25">
      <c r="C103" s="118" t="s">
        <v>236</v>
      </c>
      <c r="D103" s="120">
        <v>6525787900</v>
      </c>
      <c r="E103" s="120">
        <v>288058752</v>
      </c>
      <c r="F103" s="47"/>
      <c r="G103" s="42"/>
      <c r="H103" s="42"/>
      <c r="J103" s="10"/>
      <c r="K103" s="48"/>
      <c r="L103" s="49"/>
      <c r="M103" s="49"/>
      <c r="N103" s="49"/>
      <c r="O103" s="49"/>
      <c r="P103" s="49"/>
      <c r="Q103" s="49"/>
      <c r="R103" s="9"/>
      <c r="S103" s="10"/>
      <c r="T103" s="11"/>
      <c r="U103" s="12"/>
      <c r="V103" s="12"/>
      <c r="W103" s="11"/>
      <c r="X103" s="12"/>
      <c r="Y103" s="13"/>
      <c r="Z103" s="14"/>
      <c r="AB103" s="15"/>
      <c r="AE103" s="51"/>
    </row>
    <row r="104" spans="3:31" s="1" customFormat="1" x14ac:dyDescent="0.25">
      <c r="C104" s="118" t="s">
        <v>237</v>
      </c>
      <c r="D104" s="122">
        <v>5714693586</v>
      </c>
      <c r="E104" s="122">
        <v>1558603675</v>
      </c>
      <c r="F104" s="47"/>
      <c r="G104" s="42"/>
      <c r="H104" s="42"/>
      <c r="J104" s="10"/>
      <c r="K104" s="48"/>
      <c r="L104" s="49"/>
      <c r="M104" s="49"/>
      <c r="N104" s="49"/>
      <c r="O104" s="49"/>
      <c r="P104" s="49"/>
      <c r="Q104" s="49"/>
      <c r="R104" s="9"/>
      <c r="S104" s="10"/>
      <c r="T104" s="11"/>
      <c r="U104" s="12"/>
      <c r="V104" s="12"/>
      <c r="W104" s="11"/>
      <c r="X104" s="12"/>
      <c r="Y104" s="13"/>
      <c r="Z104" s="14"/>
      <c r="AB104" s="15"/>
      <c r="AE104" s="51"/>
    </row>
    <row r="105" spans="3:31" s="1" customFormat="1" x14ac:dyDescent="0.25">
      <c r="C105" s="118" t="s">
        <v>239</v>
      </c>
      <c r="D105" s="120">
        <v>330012490</v>
      </c>
      <c r="E105" s="120">
        <v>0</v>
      </c>
      <c r="F105" s="47"/>
      <c r="G105" s="42"/>
      <c r="H105" s="42"/>
      <c r="J105" s="10"/>
      <c r="K105" s="48"/>
      <c r="L105" s="49"/>
      <c r="M105" s="49"/>
      <c r="N105" s="49"/>
      <c r="O105" s="49"/>
      <c r="P105" s="49"/>
      <c r="Q105" s="49"/>
      <c r="R105" s="9"/>
      <c r="S105" s="10"/>
      <c r="T105" s="11"/>
      <c r="U105" s="12"/>
      <c r="V105" s="12"/>
      <c r="W105" s="11"/>
      <c r="X105" s="12"/>
      <c r="Y105" s="13"/>
      <c r="Z105" s="14"/>
      <c r="AB105" s="15"/>
      <c r="AE105" s="51"/>
    </row>
    <row r="106" spans="3:31" s="1" customFormat="1" x14ac:dyDescent="0.25">
      <c r="C106" s="118" t="s">
        <v>231</v>
      </c>
      <c r="D106" s="122">
        <v>27142102299</v>
      </c>
      <c r="E106" s="122">
        <v>9870189992</v>
      </c>
      <c r="F106" s="47"/>
      <c r="G106" s="42"/>
      <c r="H106" s="42"/>
      <c r="J106" s="10"/>
      <c r="K106" s="48"/>
      <c r="L106" s="49"/>
      <c r="M106" s="49"/>
      <c r="N106" s="49"/>
      <c r="O106" s="49"/>
      <c r="P106" s="49"/>
      <c r="Q106" s="49"/>
      <c r="R106" s="9"/>
      <c r="S106" s="10"/>
      <c r="T106" s="11"/>
      <c r="U106" s="12"/>
      <c r="V106" s="12"/>
      <c r="W106" s="11"/>
      <c r="X106" s="12"/>
      <c r="Y106" s="13"/>
      <c r="Z106" s="14"/>
      <c r="AB106" s="15"/>
      <c r="AE106" s="51"/>
    </row>
    <row r="107" spans="3:31" s="1" customFormat="1" x14ac:dyDescent="0.25">
      <c r="D107" s="137"/>
      <c r="E107" s="43"/>
      <c r="F107" s="47"/>
      <c r="G107" s="42"/>
      <c r="H107" s="42"/>
      <c r="J107" s="10"/>
      <c r="K107" s="48"/>
      <c r="L107" s="49"/>
      <c r="M107" s="49"/>
      <c r="N107" s="49"/>
      <c r="O107" s="49"/>
      <c r="P107" s="49"/>
      <c r="Q107" s="49"/>
      <c r="R107" s="9"/>
      <c r="S107" s="10"/>
      <c r="T107" s="11"/>
      <c r="U107" s="12"/>
      <c r="V107" s="12"/>
      <c r="W107" s="11"/>
      <c r="X107" s="12"/>
      <c r="Y107" s="13"/>
      <c r="Z107" s="14"/>
      <c r="AB107" s="15"/>
      <c r="AE107" s="51"/>
    </row>
    <row r="108" spans="3:31" s="1" customFormat="1" x14ac:dyDescent="0.25">
      <c r="E108" s="43"/>
      <c r="F108" s="47"/>
      <c r="G108" s="42"/>
      <c r="H108" s="42"/>
      <c r="J108" s="10"/>
      <c r="K108" s="48"/>
      <c r="L108" s="49"/>
      <c r="M108" s="49"/>
      <c r="N108" s="49"/>
      <c r="O108" s="49"/>
      <c r="P108" s="49"/>
      <c r="Q108" s="49"/>
      <c r="R108" s="9"/>
      <c r="S108" s="10"/>
      <c r="T108" s="11"/>
      <c r="U108" s="12"/>
      <c r="V108" s="12"/>
      <c r="W108" s="11"/>
      <c r="X108" s="12"/>
      <c r="Y108" s="13"/>
      <c r="Z108" s="14"/>
      <c r="AB108" s="15"/>
      <c r="AE108" s="51"/>
    </row>
    <row r="109" spans="3:31" s="1" customFormat="1" x14ac:dyDescent="0.25">
      <c r="E109" s="43"/>
      <c r="F109" s="47"/>
      <c r="G109" s="42"/>
      <c r="H109" s="42"/>
      <c r="J109" s="10"/>
      <c r="K109" s="48"/>
      <c r="L109" s="49"/>
      <c r="M109" s="49"/>
      <c r="N109" s="49"/>
      <c r="O109" s="49"/>
      <c r="P109" s="49"/>
      <c r="Q109" s="49"/>
      <c r="R109" s="9"/>
      <c r="S109" s="10"/>
      <c r="T109" s="11"/>
      <c r="U109" s="12"/>
      <c r="V109" s="12"/>
      <c r="W109" s="11"/>
      <c r="X109" s="12"/>
      <c r="Y109" s="13"/>
      <c r="Z109" s="14"/>
      <c r="AB109" s="15"/>
      <c r="AE109" s="51"/>
    </row>
    <row r="110" spans="3:31" s="1" customFormat="1" x14ac:dyDescent="0.25">
      <c r="E110" s="43"/>
      <c r="F110" s="47"/>
      <c r="G110" s="42"/>
      <c r="H110" s="42"/>
      <c r="J110" s="10"/>
      <c r="K110" s="48"/>
      <c r="L110" s="49"/>
      <c r="M110" s="49"/>
      <c r="N110" s="49"/>
      <c r="O110" s="49"/>
      <c r="P110" s="49"/>
      <c r="Q110" s="49"/>
      <c r="R110" s="9"/>
      <c r="S110" s="10"/>
      <c r="T110" s="11"/>
      <c r="U110" s="12"/>
      <c r="V110" s="12"/>
      <c r="W110" s="11"/>
      <c r="X110" s="12"/>
      <c r="Y110" s="13"/>
      <c r="Z110" s="14"/>
      <c r="AB110" s="15"/>
      <c r="AE110" s="51"/>
    </row>
    <row r="111" spans="3:31" s="1" customFormat="1" x14ac:dyDescent="0.25">
      <c r="E111" s="43"/>
      <c r="F111" s="47"/>
      <c r="G111" s="42"/>
      <c r="H111" s="42"/>
      <c r="J111" s="10"/>
      <c r="K111" s="48"/>
      <c r="L111" s="49"/>
      <c r="M111" s="49"/>
      <c r="N111" s="49"/>
      <c r="O111" s="49"/>
      <c r="P111" s="49"/>
      <c r="Q111" s="49"/>
      <c r="R111" s="9"/>
      <c r="S111" s="10"/>
      <c r="T111" s="11"/>
      <c r="U111" s="12"/>
      <c r="V111" s="12"/>
      <c r="W111" s="11"/>
      <c r="X111" s="12"/>
      <c r="Y111" s="13"/>
      <c r="Z111" s="14"/>
      <c r="AB111" s="15"/>
      <c r="AE111" s="51"/>
    </row>
    <row r="112" spans="3:31" s="1" customFormat="1" x14ac:dyDescent="0.25">
      <c r="E112" s="43"/>
      <c r="F112" s="47"/>
      <c r="G112" s="42"/>
      <c r="H112" s="42"/>
      <c r="J112" s="10"/>
      <c r="K112" s="48"/>
      <c r="L112" s="49"/>
      <c r="M112" s="49"/>
      <c r="N112" s="49"/>
      <c r="O112" s="49"/>
      <c r="P112" s="49"/>
      <c r="Q112" s="49"/>
      <c r="R112" s="9"/>
      <c r="S112" s="10"/>
      <c r="T112" s="11"/>
      <c r="U112" s="12"/>
      <c r="V112" s="12"/>
      <c r="W112" s="11"/>
      <c r="X112" s="12"/>
      <c r="Y112" s="13"/>
      <c r="Z112" s="14"/>
      <c r="AB112" s="15"/>
      <c r="AE112" s="51"/>
    </row>
    <row r="113" spans="5:31" s="1" customFormat="1" x14ac:dyDescent="0.25">
      <c r="E113" s="43"/>
      <c r="F113" s="47"/>
      <c r="G113" s="42"/>
      <c r="H113" s="42"/>
      <c r="J113" s="10"/>
      <c r="K113" s="48"/>
      <c r="L113" s="49"/>
      <c r="M113" s="49"/>
      <c r="N113" s="49"/>
      <c r="O113" s="49"/>
      <c r="P113" s="49"/>
      <c r="Q113" s="49"/>
      <c r="R113" s="9"/>
      <c r="S113" s="10"/>
      <c r="T113" s="11"/>
      <c r="U113" s="12"/>
      <c r="V113" s="12"/>
      <c r="W113" s="11"/>
      <c r="X113" s="12"/>
      <c r="Y113" s="13"/>
      <c r="Z113" s="14"/>
      <c r="AB113" s="15"/>
      <c r="AE113" s="51"/>
    </row>
    <row r="114" spans="5:31" s="1" customFormat="1" x14ac:dyDescent="0.25">
      <c r="E114" s="43"/>
      <c r="F114" s="47"/>
      <c r="G114" s="42"/>
      <c r="H114" s="42"/>
      <c r="J114" s="10"/>
      <c r="K114" s="48"/>
      <c r="L114" s="49"/>
      <c r="M114" s="49"/>
      <c r="N114" s="49"/>
      <c r="O114" s="49"/>
      <c r="P114" s="49"/>
      <c r="Q114" s="49"/>
      <c r="R114" s="9"/>
      <c r="S114" s="10"/>
      <c r="T114" s="11"/>
      <c r="U114" s="12"/>
      <c r="V114" s="12"/>
      <c r="W114" s="11"/>
      <c r="X114" s="12"/>
      <c r="Y114" s="13"/>
      <c r="Z114" s="14"/>
      <c r="AB114" s="15"/>
      <c r="AE114" s="51"/>
    </row>
    <row r="115" spans="5:31" s="1" customFormat="1" x14ac:dyDescent="0.25">
      <c r="E115" s="43"/>
      <c r="F115" s="47"/>
      <c r="G115" s="42"/>
      <c r="H115" s="42"/>
      <c r="J115" s="10"/>
      <c r="K115" s="48"/>
      <c r="L115" s="49"/>
      <c r="M115" s="49"/>
      <c r="N115" s="49"/>
      <c r="O115" s="49"/>
      <c r="P115" s="49"/>
      <c r="Q115" s="49"/>
      <c r="R115" s="9"/>
      <c r="S115" s="10"/>
      <c r="T115" s="11"/>
      <c r="U115" s="12"/>
      <c r="V115" s="12"/>
      <c r="W115" s="11"/>
      <c r="X115" s="12"/>
      <c r="Y115" s="13"/>
      <c r="Z115" s="14"/>
      <c r="AB115" s="15"/>
      <c r="AE115" s="51"/>
    </row>
    <row r="116" spans="5:31" s="1" customFormat="1" x14ac:dyDescent="0.25">
      <c r="E116" s="43"/>
      <c r="F116" s="47"/>
      <c r="G116" s="42"/>
      <c r="H116" s="42"/>
      <c r="J116" s="10"/>
      <c r="K116" s="48"/>
      <c r="L116" s="49"/>
      <c r="M116" s="49"/>
      <c r="N116" s="49"/>
      <c r="O116" s="49"/>
      <c r="P116" s="49"/>
      <c r="Q116" s="49"/>
      <c r="R116" s="9"/>
      <c r="S116" s="10"/>
      <c r="T116" s="11"/>
      <c r="U116" s="12"/>
      <c r="V116" s="12"/>
      <c r="W116" s="11"/>
      <c r="X116" s="12"/>
      <c r="Y116" s="13"/>
      <c r="Z116" s="14"/>
      <c r="AB116" s="15"/>
      <c r="AE116" s="51"/>
    </row>
    <row r="117" spans="5:31" s="1" customFormat="1" x14ac:dyDescent="0.25">
      <c r="E117" s="43"/>
      <c r="F117" s="47"/>
      <c r="G117" s="42"/>
      <c r="H117" s="42"/>
      <c r="J117" s="10"/>
      <c r="K117" s="48"/>
      <c r="L117" s="49"/>
      <c r="M117" s="49"/>
      <c r="N117" s="49"/>
      <c r="O117" s="49"/>
      <c r="P117" s="49"/>
      <c r="Q117" s="49"/>
      <c r="R117" s="9"/>
      <c r="S117" s="10"/>
      <c r="T117" s="11"/>
      <c r="U117" s="12"/>
      <c r="V117" s="12"/>
      <c r="W117" s="11"/>
      <c r="X117" s="12"/>
      <c r="Y117" s="13"/>
      <c r="Z117" s="14"/>
      <c r="AB117" s="15"/>
      <c r="AE117" s="51"/>
    </row>
    <row r="118" spans="5:31" s="1" customFormat="1" x14ac:dyDescent="0.25">
      <c r="E118" s="43"/>
      <c r="F118" s="47"/>
      <c r="G118" s="42"/>
      <c r="H118" s="42"/>
      <c r="J118" s="10"/>
      <c r="K118" s="48"/>
      <c r="L118" s="49"/>
      <c r="M118" s="49"/>
      <c r="N118" s="49"/>
      <c r="O118" s="49"/>
      <c r="P118" s="49"/>
      <c r="Q118" s="49"/>
      <c r="R118" s="9"/>
      <c r="S118" s="10"/>
      <c r="T118" s="11"/>
      <c r="U118" s="12"/>
      <c r="V118" s="12"/>
      <c r="W118" s="11"/>
      <c r="X118" s="12"/>
      <c r="Y118" s="13"/>
      <c r="Z118" s="14"/>
      <c r="AB118" s="15"/>
      <c r="AE118" s="51"/>
    </row>
    <row r="119" spans="5:31" s="1" customFormat="1" x14ac:dyDescent="0.25">
      <c r="E119" s="43"/>
      <c r="F119" s="47"/>
      <c r="G119" s="42"/>
      <c r="H119" s="42"/>
      <c r="J119" s="10"/>
      <c r="K119" s="48"/>
      <c r="L119" s="49"/>
      <c r="M119" s="49"/>
      <c r="N119" s="49"/>
      <c r="O119" s="49"/>
      <c r="P119" s="49"/>
      <c r="Q119" s="49"/>
      <c r="R119" s="9"/>
      <c r="S119" s="10"/>
      <c r="T119" s="11"/>
      <c r="U119" s="12"/>
      <c r="V119" s="12"/>
      <c r="W119" s="11"/>
      <c r="X119" s="12"/>
      <c r="Y119" s="13"/>
      <c r="Z119" s="14"/>
      <c r="AB119" s="15"/>
      <c r="AE119" s="51"/>
    </row>
    <row r="120" spans="5:31" s="1" customFormat="1" x14ac:dyDescent="0.25">
      <c r="E120" s="43"/>
      <c r="F120" s="47"/>
      <c r="G120" s="42"/>
      <c r="H120" s="42"/>
      <c r="J120" s="10"/>
      <c r="K120" s="48"/>
      <c r="L120" s="49"/>
      <c r="M120" s="49"/>
      <c r="N120" s="49"/>
      <c r="O120" s="49"/>
      <c r="P120" s="49"/>
      <c r="Q120" s="49"/>
      <c r="R120" s="9"/>
      <c r="S120" s="10"/>
      <c r="T120" s="11"/>
      <c r="U120" s="12"/>
      <c r="V120" s="12"/>
      <c r="W120" s="11"/>
      <c r="X120" s="12"/>
      <c r="Y120" s="13"/>
      <c r="Z120" s="14"/>
      <c r="AB120" s="15"/>
      <c r="AE120" s="51"/>
    </row>
    <row r="121" spans="5:31" s="1" customFormat="1" x14ac:dyDescent="0.25">
      <c r="E121" s="43"/>
      <c r="F121" s="47"/>
      <c r="G121" s="42"/>
      <c r="H121" s="42"/>
      <c r="J121" s="10"/>
      <c r="K121" s="48"/>
      <c r="L121" s="49"/>
      <c r="M121" s="49"/>
      <c r="N121" s="49"/>
      <c r="O121" s="49"/>
      <c r="P121" s="49"/>
      <c r="Q121" s="49"/>
      <c r="R121" s="9"/>
      <c r="S121" s="10"/>
      <c r="T121" s="11"/>
      <c r="U121" s="12"/>
      <c r="V121" s="12"/>
      <c r="W121" s="11"/>
      <c r="X121" s="12"/>
      <c r="Y121" s="13"/>
      <c r="Z121" s="14"/>
      <c r="AB121" s="15"/>
      <c r="AE121" s="51"/>
    </row>
    <row r="122" spans="5:31" s="1" customFormat="1" x14ac:dyDescent="0.25">
      <c r="E122" s="43"/>
      <c r="F122" s="47"/>
      <c r="G122" s="42"/>
      <c r="H122" s="42"/>
      <c r="J122" s="10"/>
      <c r="K122" s="48"/>
      <c r="L122" s="49"/>
      <c r="M122" s="49"/>
      <c r="N122" s="49"/>
      <c r="O122" s="49"/>
      <c r="P122" s="49"/>
      <c r="Q122" s="49"/>
      <c r="R122" s="9"/>
      <c r="S122" s="10"/>
      <c r="T122" s="11"/>
      <c r="U122" s="12"/>
      <c r="V122" s="12"/>
      <c r="W122" s="11"/>
      <c r="X122" s="12"/>
      <c r="Y122" s="13"/>
      <c r="Z122" s="14"/>
      <c r="AB122" s="15"/>
      <c r="AE122" s="51"/>
    </row>
    <row r="123" spans="5:31" s="1" customFormat="1" x14ac:dyDescent="0.25">
      <c r="E123" s="43"/>
      <c r="F123" s="47"/>
      <c r="G123" s="42"/>
      <c r="H123" s="42"/>
      <c r="J123" s="10"/>
      <c r="K123" s="48"/>
      <c r="L123" s="49"/>
      <c r="M123" s="49"/>
      <c r="N123" s="49"/>
      <c r="O123" s="49"/>
      <c r="P123" s="49"/>
      <c r="Q123" s="49"/>
      <c r="R123" s="9"/>
      <c r="S123" s="10"/>
      <c r="T123" s="11"/>
      <c r="U123" s="12"/>
      <c r="V123" s="12"/>
      <c r="W123" s="11"/>
      <c r="X123" s="12"/>
      <c r="Y123" s="13"/>
      <c r="Z123" s="14"/>
      <c r="AB123" s="15"/>
      <c r="AE123" s="51"/>
    </row>
    <row r="124" spans="5:31" s="1" customFormat="1" x14ac:dyDescent="0.25">
      <c r="E124" s="43"/>
      <c r="F124" s="47"/>
      <c r="G124" s="42"/>
      <c r="H124" s="42"/>
      <c r="J124" s="10"/>
      <c r="K124" s="48"/>
      <c r="L124" s="49"/>
      <c r="M124" s="49"/>
      <c r="N124" s="49"/>
      <c r="O124" s="49"/>
      <c r="P124" s="49"/>
      <c r="Q124" s="49"/>
      <c r="R124" s="9"/>
      <c r="S124" s="10"/>
      <c r="T124" s="11"/>
      <c r="U124" s="12"/>
      <c r="V124" s="12"/>
      <c r="W124" s="11"/>
      <c r="X124" s="12"/>
      <c r="Y124" s="13"/>
      <c r="Z124" s="14"/>
      <c r="AB124" s="15"/>
      <c r="AE124" s="51"/>
    </row>
    <row r="125" spans="5:31" s="1" customFormat="1" x14ac:dyDescent="0.25">
      <c r="E125" s="43"/>
      <c r="F125" s="47"/>
      <c r="G125" s="42"/>
      <c r="H125" s="42"/>
      <c r="J125" s="10"/>
      <c r="K125" s="48"/>
      <c r="L125" s="49"/>
      <c r="M125" s="49"/>
      <c r="N125" s="49"/>
      <c r="O125" s="49"/>
      <c r="P125" s="49"/>
      <c r="Q125" s="49"/>
      <c r="R125" s="9"/>
      <c r="S125" s="10"/>
      <c r="T125" s="11"/>
      <c r="U125" s="12"/>
      <c r="V125" s="12"/>
      <c r="W125" s="11"/>
      <c r="X125" s="12"/>
      <c r="Y125" s="13"/>
      <c r="Z125" s="14"/>
      <c r="AB125" s="15"/>
      <c r="AE125" s="51"/>
    </row>
    <row r="126" spans="5:31" s="1" customFormat="1" x14ac:dyDescent="0.25">
      <c r="E126" s="43"/>
      <c r="F126" s="47"/>
      <c r="G126" s="42"/>
      <c r="H126" s="42"/>
      <c r="J126" s="10"/>
      <c r="K126" s="48"/>
      <c r="L126" s="49"/>
      <c r="M126" s="49"/>
      <c r="N126" s="49"/>
      <c r="O126" s="49"/>
      <c r="P126" s="49"/>
      <c r="Q126" s="49"/>
      <c r="R126" s="9"/>
      <c r="S126" s="10"/>
      <c r="T126" s="11"/>
      <c r="U126" s="12"/>
      <c r="V126" s="12"/>
      <c r="W126" s="11"/>
      <c r="X126" s="12"/>
      <c r="Y126" s="13"/>
      <c r="Z126" s="14"/>
      <c r="AB126" s="15"/>
      <c r="AE126" s="51"/>
    </row>
    <row r="127" spans="5:31" s="1" customFormat="1" x14ac:dyDescent="0.25">
      <c r="E127" s="43"/>
      <c r="F127" s="47"/>
      <c r="G127" s="42"/>
      <c r="H127" s="42"/>
      <c r="J127" s="10"/>
      <c r="K127" s="48"/>
      <c r="L127" s="49"/>
      <c r="M127" s="49"/>
      <c r="N127" s="49"/>
      <c r="O127" s="49"/>
      <c r="P127" s="49"/>
      <c r="Q127" s="49"/>
      <c r="R127" s="9"/>
      <c r="S127" s="10"/>
      <c r="T127" s="11"/>
      <c r="U127" s="12"/>
      <c r="V127" s="12"/>
      <c r="W127" s="11"/>
      <c r="X127" s="12"/>
      <c r="Y127" s="13"/>
      <c r="Z127" s="14"/>
      <c r="AB127" s="15"/>
      <c r="AE127" s="51"/>
    </row>
    <row r="128" spans="5:31" s="1" customFormat="1" x14ac:dyDescent="0.25">
      <c r="E128" s="43"/>
      <c r="F128" s="47"/>
      <c r="G128" s="42"/>
      <c r="H128" s="42"/>
      <c r="J128" s="10"/>
      <c r="K128" s="48"/>
      <c r="L128" s="49"/>
      <c r="M128" s="49"/>
      <c r="N128" s="49"/>
      <c r="O128" s="49"/>
      <c r="P128" s="49"/>
      <c r="Q128" s="49"/>
      <c r="R128" s="9"/>
      <c r="S128" s="10"/>
      <c r="T128" s="11"/>
      <c r="U128" s="12"/>
      <c r="V128" s="12"/>
      <c r="W128" s="11"/>
      <c r="X128" s="12"/>
      <c r="Y128" s="13"/>
      <c r="Z128" s="14"/>
      <c r="AB128" s="15"/>
      <c r="AE128" s="51"/>
    </row>
    <row r="129" spans="5:31" s="1" customFormat="1" x14ac:dyDescent="0.25">
      <c r="E129" s="43"/>
      <c r="F129" s="47"/>
      <c r="G129" s="42"/>
      <c r="H129" s="42"/>
      <c r="J129" s="10"/>
      <c r="K129" s="48"/>
      <c r="L129" s="49"/>
      <c r="M129" s="49"/>
      <c r="N129" s="49"/>
      <c r="O129" s="49"/>
      <c r="P129" s="49"/>
      <c r="Q129" s="49"/>
      <c r="R129" s="9"/>
      <c r="S129" s="10"/>
      <c r="T129" s="11"/>
      <c r="U129" s="12"/>
      <c r="V129" s="12"/>
      <c r="W129" s="11"/>
      <c r="X129" s="12"/>
      <c r="Y129" s="13"/>
      <c r="Z129" s="14"/>
      <c r="AB129" s="15"/>
      <c r="AE129" s="51"/>
    </row>
    <row r="130" spans="5:31" s="1" customFormat="1" x14ac:dyDescent="0.25">
      <c r="E130" s="43"/>
      <c r="F130" s="47"/>
      <c r="G130" s="42"/>
      <c r="H130" s="42"/>
      <c r="J130" s="10"/>
      <c r="K130" s="48"/>
      <c r="L130" s="49"/>
      <c r="M130" s="49"/>
      <c r="N130" s="49"/>
      <c r="O130" s="49"/>
      <c r="P130" s="49"/>
      <c r="Q130" s="49"/>
      <c r="R130" s="9"/>
      <c r="S130" s="10"/>
      <c r="T130" s="11"/>
      <c r="U130" s="12"/>
      <c r="V130" s="12"/>
      <c r="W130" s="11"/>
      <c r="X130" s="12"/>
      <c r="Y130" s="13"/>
      <c r="Z130" s="14"/>
      <c r="AB130" s="15"/>
      <c r="AE130" s="51"/>
    </row>
    <row r="131" spans="5:31" s="1" customFormat="1" x14ac:dyDescent="0.25">
      <c r="E131" s="43"/>
      <c r="F131" s="47"/>
      <c r="G131" s="42"/>
      <c r="H131" s="42"/>
      <c r="J131" s="10"/>
      <c r="K131" s="48"/>
      <c r="L131" s="49"/>
      <c r="M131" s="49"/>
      <c r="N131" s="49"/>
      <c r="O131" s="49"/>
      <c r="P131" s="49"/>
      <c r="Q131" s="49"/>
      <c r="R131" s="9"/>
      <c r="S131" s="10"/>
      <c r="T131" s="11"/>
      <c r="U131" s="12"/>
      <c r="V131" s="12"/>
      <c r="W131" s="11"/>
      <c r="X131" s="12"/>
      <c r="Y131" s="13"/>
      <c r="Z131" s="14"/>
      <c r="AB131" s="15"/>
      <c r="AE131" s="51"/>
    </row>
    <row r="132" spans="5:31" s="1" customFormat="1" x14ac:dyDescent="0.25">
      <c r="E132" s="43"/>
      <c r="F132" s="47"/>
      <c r="G132" s="42"/>
      <c r="H132" s="42"/>
      <c r="J132" s="10"/>
      <c r="K132" s="48"/>
      <c r="L132" s="49"/>
      <c r="M132" s="49"/>
      <c r="N132" s="49"/>
      <c r="O132" s="49"/>
      <c r="P132" s="49"/>
      <c r="Q132" s="49"/>
      <c r="R132" s="9"/>
      <c r="S132" s="10"/>
      <c r="T132" s="11"/>
      <c r="U132" s="12"/>
      <c r="V132" s="12"/>
      <c r="W132" s="11"/>
      <c r="X132" s="12"/>
      <c r="Y132" s="13"/>
      <c r="Z132" s="14"/>
      <c r="AB132" s="15"/>
      <c r="AE132" s="51"/>
    </row>
    <row r="133" spans="5:31" s="1" customFormat="1" x14ac:dyDescent="0.25">
      <c r="E133" s="43"/>
      <c r="F133" s="47"/>
      <c r="G133" s="42"/>
      <c r="H133" s="42"/>
      <c r="J133" s="10"/>
      <c r="K133" s="48"/>
      <c r="L133" s="49"/>
      <c r="M133" s="49"/>
      <c r="N133" s="49"/>
      <c r="O133" s="49"/>
      <c r="P133" s="49"/>
      <c r="Q133" s="49"/>
      <c r="R133" s="9"/>
      <c r="S133" s="10"/>
      <c r="T133" s="11"/>
      <c r="U133" s="12"/>
      <c r="V133" s="12"/>
      <c r="W133" s="11"/>
      <c r="X133" s="12"/>
      <c r="Y133" s="13"/>
      <c r="Z133" s="14"/>
      <c r="AB133" s="15"/>
      <c r="AE133" s="51"/>
    </row>
    <row r="134" spans="5:31" s="1" customFormat="1" x14ac:dyDescent="0.25">
      <c r="E134" s="43"/>
      <c r="F134" s="47"/>
      <c r="G134" s="42"/>
      <c r="H134" s="42"/>
      <c r="J134" s="10"/>
      <c r="K134" s="48"/>
      <c r="L134" s="49"/>
      <c r="M134" s="49"/>
      <c r="N134" s="49"/>
      <c r="O134" s="49"/>
      <c r="P134" s="49"/>
      <c r="Q134" s="49"/>
      <c r="R134" s="9"/>
      <c r="S134" s="10"/>
      <c r="T134" s="11"/>
      <c r="U134" s="12"/>
      <c r="V134" s="12"/>
      <c r="W134" s="11"/>
      <c r="X134" s="12"/>
      <c r="Y134" s="13"/>
      <c r="Z134" s="14"/>
      <c r="AB134" s="15"/>
      <c r="AE134" s="51"/>
    </row>
    <row r="135" spans="5:31" s="1" customFormat="1" x14ac:dyDescent="0.25">
      <c r="E135" s="43"/>
      <c r="F135" s="47"/>
      <c r="G135" s="42"/>
      <c r="H135" s="42"/>
      <c r="J135" s="10"/>
      <c r="K135" s="48"/>
      <c r="L135" s="49"/>
      <c r="M135" s="49"/>
      <c r="N135" s="49"/>
      <c r="O135" s="49"/>
      <c r="P135" s="49"/>
      <c r="Q135" s="49"/>
      <c r="R135" s="9"/>
      <c r="S135" s="10"/>
      <c r="T135" s="11"/>
      <c r="U135" s="12"/>
      <c r="V135" s="12"/>
      <c r="W135" s="11"/>
      <c r="X135" s="12"/>
      <c r="Y135" s="13"/>
      <c r="Z135" s="14"/>
      <c r="AB135" s="15"/>
      <c r="AE135" s="51"/>
    </row>
    <row r="136" spans="5:31" s="1" customFormat="1" x14ac:dyDescent="0.25">
      <c r="E136" s="43"/>
      <c r="F136" s="47"/>
      <c r="G136" s="42"/>
      <c r="H136" s="42"/>
      <c r="J136" s="10"/>
      <c r="K136" s="48"/>
      <c r="L136" s="49"/>
      <c r="M136" s="49"/>
      <c r="N136" s="49"/>
      <c r="O136" s="49"/>
      <c r="P136" s="49"/>
      <c r="Q136" s="49"/>
      <c r="R136" s="9"/>
      <c r="S136" s="10"/>
      <c r="T136" s="11"/>
      <c r="U136" s="12"/>
      <c r="V136" s="12"/>
      <c r="W136" s="11"/>
      <c r="X136" s="12"/>
      <c r="Y136" s="13"/>
      <c r="Z136" s="14"/>
      <c r="AB136" s="15"/>
      <c r="AE136" s="51"/>
    </row>
    <row r="137" spans="5:31" s="1" customFormat="1" x14ac:dyDescent="0.25">
      <c r="E137" s="43"/>
      <c r="F137" s="47"/>
      <c r="G137" s="42"/>
      <c r="H137" s="42"/>
      <c r="J137" s="10"/>
      <c r="K137" s="48"/>
      <c r="L137" s="49"/>
      <c r="M137" s="49"/>
      <c r="N137" s="49"/>
      <c r="O137" s="49"/>
      <c r="P137" s="49"/>
      <c r="Q137" s="49"/>
      <c r="R137" s="9"/>
      <c r="S137" s="10"/>
      <c r="T137" s="11"/>
      <c r="U137" s="12"/>
      <c r="V137" s="12"/>
      <c r="W137" s="11"/>
      <c r="X137" s="12"/>
      <c r="Y137" s="13"/>
      <c r="Z137" s="14"/>
      <c r="AB137" s="15"/>
      <c r="AE137" s="51"/>
    </row>
    <row r="138" spans="5:31" s="1" customFormat="1" x14ac:dyDescent="0.25">
      <c r="E138" s="43"/>
      <c r="F138" s="47"/>
      <c r="G138" s="42"/>
      <c r="H138" s="42"/>
      <c r="J138" s="10"/>
      <c r="K138" s="48"/>
      <c r="L138" s="49"/>
      <c r="M138" s="49"/>
      <c r="N138" s="49"/>
      <c r="O138" s="49"/>
      <c r="P138" s="49"/>
      <c r="Q138" s="49"/>
      <c r="R138" s="9"/>
      <c r="S138" s="10"/>
      <c r="T138" s="11"/>
      <c r="U138" s="12"/>
      <c r="V138" s="12"/>
      <c r="W138" s="11"/>
      <c r="X138" s="12"/>
      <c r="Y138" s="13"/>
      <c r="Z138" s="14"/>
      <c r="AB138" s="15"/>
      <c r="AE138" s="51"/>
    </row>
    <row r="139" spans="5:31" s="1" customFormat="1" x14ac:dyDescent="0.25">
      <c r="E139" s="43"/>
      <c r="F139" s="47"/>
      <c r="G139" s="42"/>
      <c r="H139" s="42"/>
      <c r="J139" s="10"/>
      <c r="K139" s="48"/>
      <c r="L139" s="49"/>
      <c r="M139" s="49"/>
      <c r="N139" s="49"/>
      <c r="O139" s="49"/>
      <c r="P139" s="49"/>
      <c r="Q139" s="49"/>
      <c r="R139" s="9"/>
      <c r="S139" s="10"/>
      <c r="T139" s="11"/>
      <c r="U139" s="12"/>
      <c r="V139" s="12"/>
      <c r="W139" s="11"/>
      <c r="X139" s="12"/>
      <c r="Y139" s="13"/>
      <c r="Z139" s="14"/>
      <c r="AB139" s="15"/>
      <c r="AE139" s="51"/>
    </row>
    <row r="140" spans="5:31" s="1" customFormat="1" x14ac:dyDescent="0.25">
      <c r="E140" s="43"/>
      <c r="F140" s="47"/>
      <c r="G140" s="42"/>
      <c r="H140" s="42"/>
      <c r="J140" s="10"/>
      <c r="K140" s="48"/>
      <c r="L140" s="49"/>
      <c r="M140" s="49"/>
      <c r="N140" s="49"/>
      <c r="O140" s="49"/>
      <c r="P140" s="49"/>
      <c r="Q140" s="49"/>
      <c r="R140" s="9"/>
      <c r="S140" s="10"/>
      <c r="T140" s="11"/>
      <c r="U140" s="12"/>
      <c r="V140" s="12"/>
      <c r="W140" s="11"/>
      <c r="X140" s="12"/>
      <c r="Y140" s="13"/>
      <c r="Z140" s="14"/>
      <c r="AB140" s="15"/>
      <c r="AE140" s="51"/>
    </row>
    <row r="141" spans="5:31" s="1" customFormat="1" x14ac:dyDescent="0.25">
      <c r="E141" s="43"/>
      <c r="F141" s="47"/>
      <c r="G141" s="42"/>
      <c r="H141" s="42"/>
      <c r="J141" s="10"/>
      <c r="K141" s="48"/>
      <c r="L141" s="49"/>
      <c r="M141" s="49"/>
      <c r="N141" s="49"/>
      <c r="O141" s="49"/>
      <c r="P141" s="49"/>
      <c r="Q141" s="49"/>
      <c r="R141" s="9"/>
      <c r="S141" s="10"/>
      <c r="T141" s="11"/>
      <c r="U141" s="12"/>
      <c r="V141" s="12"/>
      <c r="W141" s="11"/>
      <c r="X141" s="12"/>
      <c r="Y141" s="13"/>
      <c r="Z141" s="14"/>
      <c r="AB141" s="15"/>
      <c r="AE141" s="51"/>
    </row>
    <row r="142" spans="5:31" s="1" customFormat="1" x14ac:dyDescent="0.25">
      <c r="E142" s="43"/>
      <c r="F142" s="47"/>
      <c r="G142" s="42"/>
      <c r="H142" s="42"/>
      <c r="J142" s="10"/>
      <c r="K142" s="48"/>
      <c r="L142" s="49"/>
      <c r="M142" s="49"/>
      <c r="N142" s="49"/>
      <c r="O142" s="49"/>
      <c r="P142" s="49"/>
      <c r="Q142" s="49"/>
      <c r="R142" s="9"/>
      <c r="S142" s="10"/>
      <c r="T142" s="11"/>
      <c r="U142" s="12"/>
      <c r="V142" s="12"/>
      <c r="W142" s="11"/>
      <c r="X142" s="12"/>
      <c r="Y142" s="13"/>
      <c r="Z142" s="14"/>
      <c r="AB142" s="15"/>
      <c r="AE142" s="51"/>
    </row>
    <row r="143" spans="5:31" s="1" customFormat="1" x14ac:dyDescent="0.25">
      <c r="E143" s="43"/>
      <c r="F143" s="47"/>
      <c r="G143" s="42"/>
      <c r="H143" s="42"/>
      <c r="J143" s="10"/>
      <c r="K143" s="48"/>
      <c r="L143" s="49"/>
      <c r="M143" s="49"/>
      <c r="N143" s="49"/>
      <c r="O143" s="49"/>
      <c r="P143" s="49"/>
      <c r="Q143" s="49"/>
      <c r="R143" s="9"/>
      <c r="S143" s="10"/>
      <c r="T143" s="11"/>
      <c r="U143" s="12"/>
      <c r="V143" s="12"/>
      <c r="W143" s="11"/>
      <c r="X143" s="12"/>
      <c r="Y143" s="13"/>
      <c r="Z143" s="14"/>
      <c r="AB143" s="15"/>
      <c r="AE143" s="51"/>
    </row>
    <row r="144" spans="5:31" s="1" customFormat="1" x14ac:dyDescent="0.25">
      <c r="E144" s="43"/>
      <c r="F144" s="47"/>
      <c r="G144" s="42"/>
      <c r="H144" s="42"/>
      <c r="J144" s="10"/>
      <c r="K144" s="48"/>
      <c r="L144" s="49"/>
      <c r="M144" s="49"/>
      <c r="N144" s="49"/>
      <c r="O144" s="49"/>
      <c r="P144" s="49"/>
      <c r="Q144" s="49"/>
      <c r="R144" s="9"/>
      <c r="S144" s="10"/>
      <c r="T144" s="11"/>
      <c r="U144" s="12"/>
      <c r="V144" s="12"/>
      <c r="W144" s="11"/>
      <c r="X144" s="12"/>
      <c r="Y144" s="13"/>
      <c r="Z144" s="14"/>
      <c r="AB144" s="15"/>
      <c r="AE144" s="51"/>
    </row>
    <row r="145" spans="5:31" s="1" customFormat="1" x14ac:dyDescent="0.25">
      <c r="E145" s="43"/>
      <c r="F145" s="47"/>
      <c r="G145" s="42"/>
      <c r="H145" s="42"/>
      <c r="J145" s="10"/>
      <c r="K145" s="48"/>
      <c r="L145" s="49"/>
      <c r="M145" s="49"/>
      <c r="N145" s="49"/>
      <c r="O145" s="49"/>
      <c r="P145" s="49"/>
      <c r="Q145" s="49"/>
      <c r="R145" s="9"/>
      <c r="S145" s="10"/>
      <c r="T145" s="11"/>
      <c r="U145" s="12"/>
      <c r="V145" s="12"/>
      <c r="W145" s="11"/>
      <c r="X145" s="12"/>
      <c r="Y145" s="13"/>
      <c r="Z145" s="14"/>
      <c r="AB145" s="15"/>
      <c r="AE145" s="51"/>
    </row>
    <row r="146" spans="5:31" s="1" customFormat="1" x14ac:dyDescent="0.25">
      <c r="E146" s="43"/>
      <c r="F146" s="47"/>
      <c r="G146" s="42"/>
      <c r="H146" s="42"/>
      <c r="J146" s="10"/>
      <c r="K146" s="48"/>
      <c r="L146" s="49"/>
      <c r="M146" s="49"/>
      <c r="N146" s="49"/>
      <c r="O146" s="49"/>
      <c r="P146" s="49"/>
      <c r="Q146" s="49"/>
      <c r="R146" s="9"/>
      <c r="S146" s="10"/>
      <c r="T146" s="11"/>
      <c r="U146" s="12"/>
      <c r="V146" s="12"/>
      <c r="W146" s="11"/>
      <c r="X146" s="12"/>
      <c r="Y146" s="13"/>
      <c r="Z146" s="14"/>
      <c r="AB146" s="15"/>
      <c r="AE146" s="51"/>
    </row>
    <row r="147" spans="5:31" s="1" customFormat="1" x14ac:dyDescent="0.25">
      <c r="E147" s="43"/>
      <c r="F147" s="47"/>
      <c r="G147" s="42"/>
      <c r="H147" s="42"/>
      <c r="J147" s="10"/>
      <c r="K147" s="48"/>
      <c r="L147" s="49"/>
      <c r="M147" s="49"/>
      <c r="N147" s="49"/>
      <c r="O147" s="49"/>
      <c r="P147" s="49"/>
      <c r="Q147" s="49"/>
      <c r="R147" s="9"/>
      <c r="S147" s="10"/>
      <c r="T147" s="11"/>
      <c r="U147" s="12"/>
      <c r="V147" s="12"/>
      <c r="W147" s="11"/>
      <c r="X147" s="12"/>
      <c r="Y147" s="13"/>
      <c r="Z147" s="14"/>
      <c r="AB147" s="15"/>
      <c r="AE147" s="51"/>
    </row>
    <row r="148" spans="5:31" s="1" customFormat="1" x14ac:dyDescent="0.25">
      <c r="E148" s="43"/>
      <c r="F148" s="47"/>
      <c r="G148" s="42"/>
      <c r="H148" s="42"/>
      <c r="J148" s="10"/>
      <c r="K148" s="48"/>
      <c r="L148" s="49"/>
      <c r="M148" s="49"/>
      <c r="N148" s="49"/>
      <c r="O148" s="49"/>
      <c r="P148" s="49"/>
      <c r="Q148" s="49"/>
      <c r="R148" s="9"/>
      <c r="S148" s="10"/>
      <c r="T148" s="11"/>
      <c r="U148" s="12"/>
      <c r="V148" s="12"/>
      <c r="W148" s="11"/>
      <c r="X148" s="12"/>
      <c r="Y148" s="13"/>
      <c r="Z148" s="14"/>
      <c r="AB148" s="15"/>
      <c r="AE148" s="51"/>
    </row>
    <row r="149" spans="5:31" s="1" customFormat="1" x14ac:dyDescent="0.25">
      <c r="E149" s="43"/>
      <c r="F149" s="47"/>
      <c r="G149" s="42"/>
      <c r="H149" s="42"/>
      <c r="J149" s="10"/>
      <c r="K149" s="48"/>
      <c r="L149" s="49"/>
      <c r="M149" s="49"/>
      <c r="N149" s="49"/>
      <c r="O149" s="49"/>
      <c r="P149" s="49"/>
      <c r="Q149" s="49"/>
      <c r="R149" s="9"/>
      <c r="S149" s="10"/>
      <c r="T149" s="11"/>
      <c r="U149" s="12"/>
      <c r="V149" s="12"/>
      <c r="W149" s="11"/>
      <c r="X149" s="12"/>
      <c r="Y149" s="13"/>
      <c r="Z149" s="14"/>
      <c r="AB149" s="15"/>
      <c r="AE149" s="51"/>
    </row>
    <row r="150" spans="5:31" s="1" customFormat="1" x14ac:dyDescent="0.25">
      <c r="E150" s="43"/>
      <c r="F150" s="47"/>
      <c r="G150" s="42"/>
      <c r="H150" s="42"/>
      <c r="J150" s="10"/>
      <c r="K150" s="48"/>
      <c r="L150" s="49"/>
      <c r="M150" s="49"/>
      <c r="N150" s="49"/>
      <c r="O150" s="49"/>
      <c r="P150" s="49"/>
      <c r="Q150" s="49"/>
      <c r="R150" s="9"/>
      <c r="S150" s="10"/>
      <c r="T150" s="11"/>
      <c r="U150" s="12"/>
      <c r="V150" s="12"/>
      <c r="W150" s="11"/>
      <c r="X150" s="12"/>
      <c r="Y150" s="13"/>
      <c r="Z150" s="14"/>
      <c r="AB150" s="15"/>
      <c r="AE150" s="51"/>
    </row>
    <row r="151" spans="5:31" s="1" customFormat="1" x14ac:dyDescent="0.25">
      <c r="E151" s="43"/>
      <c r="F151" s="47"/>
      <c r="G151" s="42"/>
      <c r="H151" s="42"/>
      <c r="J151" s="10"/>
      <c r="K151" s="48"/>
      <c r="L151" s="49"/>
      <c r="M151" s="49"/>
      <c r="N151" s="49"/>
      <c r="O151" s="49"/>
      <c r="P151" s="49"/>
      <c r="Q151" s="49"/>
      <c r="R151" s="9"/>
      <c r="S151" s="10"/>
      <c r="T151" s="11"/>
      <c r="U151" s="12"/>
      <c r="V151" s="12"/>
      <c r="W151" s="11"/>
      <c r="X151" s="12"/>
      <c r="Y151" s="13"/>
      <c r="Z151" s="14"/>
      <c r="AB151" s="15"/>
      <c r="AE151" s="51"/>
    </row>
    <row r="152" spans="5:31" s="1" customFormat="1" x14ac:dyDescent="0.25">
      <c r="E152" s="43"/>
      <c r="F152" s="47"/>
      <c r="G152" s="42"/>
      <c r="H152" s="42"/>
      <c r="J152" s="10"/>
      <c r="K152" s="48"/>
      <c r="L152" s="49"/>
      <c r="M152" s="49"/>
      <c r="N152" s="49"/>
      <c r="O152" s="49"/>
      <c r="P152" s="49"/>
      <c r="Q152" s="49"/>
      <c r="R152" s="9"/>
      <c r="S152" s="10"/>
      <c r="T152" s="11"/>
      <c r="U152" s="12"/>
      <c r="V152" s="12"/>
      <c r="W152" s="11"/>
      <c r="X152" s="12"/>
      <c r="Y152" s="13"/>
      <c r="Z152" s="14"/>
      <c r="AB152" s="15"/>
      <c r="AE152" s="51"/>
    </row>
    <row r="153" spans="5:31" s="1" customFormat="1" x14ac:dyDescent="0.25">
      <c r="E153" s="43"/>
      <c r="F153" s="47"/>
      <c r="G153" s="42"/>
      <c r="H153" s="42"/>
      <c r="J153" s="10"/>
      <c r="K153" s="48"/>
      <c r="L153" s="49"/>
      <c r="M153" s="49"/>
      <c r="N153" s="49"/>
      <c r="O153" s="49"/>
      <c r="P153" s="49"/>
      <c r="Q153" s="49"/>
      <c r="R153" s="9"/>
      <c r="S153" s="10"/>
      <c r="T153" s="11"/>
      <c r="U153" s="12"/>
      <c r="V153" s="12"/>
      <c r="W153" s="11"/>
      <c r="X153" s="12"/>
      <c r="Y153" s="13"/>
      <c r="Z153" s="14"/>
      <c r="AB153" s="15"/>
      <c r="AE153" s="51"/>
    </row>
    <row r="154" spans="5:31" s="1" customFormat="1" x14ac:dyDescent="0.25">
      <c r="E154" s="43"/>
      <c r="F154" s="47"/>
      <c r="G154" s="42"/>
      <c r="H154" s="42"/>
      <c r="J154" s="10"/>
      <c r="K154" s="48"/>
      <c r="L154" s="49"/>
      <c r="M154" s="49"/>
      <c r="N154" s="49"/>
      <c r="O154" s="49"/>
      <c r="P154" s="49"/>
      <c r="Q154" s="49"/>
      <c r="R154" s="9"/>
      <c r="S154" s="10"/>
      <c r="T154" s="11"/>
      <c r="U154" s="12"/>
      <c r="V154" s="12"/>
      <c r="W154" s="11"/>
      <c r="X154" s="12"/>
      <c r="Y154" s="13"/>
      <c r="Z154" s="14"/>
      <c r="AB154" s="15"/>
      <c r="AE154" s="51"/>
    </row>
    <row r="155" spans="5:31" s="1" customFormat="1" x14ac:dyDescent="0.25">
      <c r="E155" s="43"/>
      <c r="F155" s="47"/>
      <c r="G155" s="42"/>
      <c r="H155" s="42"/>
      <c r="J155" s="10"/>
      <c r="K155" s="48"/>
      <c r="L155" s="49"/>
      <c r="M155" s="49"/>
      <c r="N155" s="49"/>
      <c r="O155" s="49"/>
      <c r="P155" s="49"/>
      <c r="Q155" s="49"/>
      <c r="R155" s="9"/>
      <c r="S155" s="10"/>
      <c r="T155" s="11"/>
      <c r="U155" s="12"/>
      <c r="V155" s="12"/>
      <c r="W155" s="11"/>
      <c r="X155" s="12"/>
      <c r="Y155" s="13"/>
      <c r="Z155" s="14"/>
      <c r="AB155" s="15"/>
      <c r="AE155" s="51"/>
    </row>
    <row r="156" spans="5:31" s="1" customFormat="1" x14ac:dyDescent="0.25">
      <c r="E156" s="43"/>
      <c r="F156" s="47"/>
      <c r="G156" s="42"/>
      <c r="H156" s="42"/>
      <c r="J156" s="10"/>
      <c r="K156" s="48"/>
      <c r="L156" s="49"/>
      <c r="M156" s="49"/>
      <c r="N156" s="49"/>
      <c r="O156" s="49"/>
      <c r="P156" s="49"/>
      <c r="Q156" s="49"/>
      <c r="R156" s="9"/>
      <c r="S156" s="10"/>
      <c r="T156" s="11"/>
      <c r="U156" s="12"/>
      <c r="V156" s="12"/>
      <c r="W156" s="11"/>
      <c r="X156" s="12"/>
      <c r="Y156" s="13"/>
      <c r="Z156" s="14"/>
      <c r="AB156" s="15"/>
      <c r="AE156" s="51"/>
    </row>
    <row r="157" spans="5:31" s="1" customFormat="1" x14ac:dyDescent="0.25">
      <c r="E157" s="43"/>
      <c r="F157" s="47"/>
      <c r="G157" s="42"/>
      <c r="H157" s="42"/>
      <c r="J157" s="10"/>
      <c r="K157" s="48"/>
      <c r="L157" s="49"/>
      <c r="M157" s="49"/>
      <c r="N157" s="49"/>
      <c r="O157" s="49"/>
      <c r="P157" s="49"/>
      <c r="Q157" s="49"/>
      <c r="R157" s="9"/>
      <c r="S157" s="10"/>
      <c r="T157" s="11"/>
      <c r="U157" s="12"/>
      <c r="V157" s="12"/>
      <c r="W157" s="11"/>
      <c r="X157" s="12"/>
      <c r="Y157" s="13"/>
      <c r="Z157" s="14"/>
      <c r="AB157" s="15"/>
      <c r="AE157" s="51"/>
    </row>
    <row r="158" spans="5:31" s="1" customFormat="1" x14ac:dyDescent="0.25">
      <c r="E158" s="43"/>
      <c r="F158" s="47"/>
      <c r="G158" s="42"/>
      <c r="H158" s="42"/>
      <c r="J158" s="10"/>
      <c r="K158" s="48"/>
      <c r="L158" s="49"/>
      <c r="M158" s="49"/>
      <c r="N158" s="49"/>
      <c r="O158" s="49"/>
      <c r="P158" s="49"/>
      <c r="Q158" s="49"/>
      <c r="R158" s="9"/>
      <c r="S158" s="10"/>
      <c r="T158" s="11"/>
      <c r="U158" s="12"/>
      <c r="V158" s="12"/>
      <c r="W158" s="11"/>
      <c r="X158" s="12"/>
      <c r="Y158" s="13"/>
      <c r="Z158" s="14"/>
      <c r="AB158" s="15"/>
      <c r="AE158" s="51"/>
    </row>
    <row r="159" spans="5:31" s="1" customFormat="1" x14ac:dyDescent="0.25">
      <c r="E159" s="43"/>
      <c r="F159" s="47"/>
      <c r="G159" s="42"/>
      <c r="H159" s="42"/>
      <c r="J159" s="10"/>
      <c r="K159" s="48"/>
      <c r="L159" s="49"/>
      <c r="M159" s="49"/>
      <c r="N159" s="49"/>
      <c r="O159" s="49"/>
      <c r="P159" s="49"/>
      <c r="Q159" s="49"/>
      <c r="R159" s="9"/>
      <c r="S159" s="10"/>
      <c r="T159" s="11"/>
      <c r="U159" s="12"/>
      <c r="V159" s="12"/>
      <c r="W159" s="11"/>
      <c r="X159" s="12"/>
      <c r="Y159" s="13"/>
      <c r="Z159" s="14"/>
      <c r="AB159" s="15"/>
      <c r="AE159" s="51"/>
    </row>
    <row r="160" spans="5:31" s="1" customFormat="1" x14ac:dyDescent="0.25">
      <c r="E160" s="43"/>
      <c r="F160" s="47"/>
      <c r="G160" s="42"/>
      <c r="H160" s="42"/>
      <c r="J160" s="10"/>
      <c r="K160" s="48"/>
      <c r="L160" s="49"/>
      <c r="M160" s="49"/>
      <c r="N160" s="49"/>
      <c r="O160" s="49"/>
      <c r="P160" s="49"/>
      <c r="Q160" s="49"/>
      <c r="R160" s="9"/>
      <c r="S160" s="10"/>
      <c r="T160" s="11"/>
      <c r="U160" s="12"/>
      <c r="V160" s="12"/>
      <c r="W160" s="11"/>
      <c r="X160" s="12"/>
      <c r="Y160" s="13"/>
      <c r="Z160" s="14"/>
      <c r="AB160" s="15"/>
      <c r="AE160" s="51"/>
    </row>
    <row r="161" spans="5:31" s="1" customFormat="1" x14ac:dyDescent="0.25">
      <c r="E161" s="43"/>
      <c r="F161" s="47"/>
      <c r="G161" s="42"/>
      <c r="H161" s="42"/>
      <c r="J161" s="10"/>
      <c r="K161" s="48"/>
      <c r="L161" s="49"/>
      <c r="M161" s="49"/>
      <c r="N161" s="49"/>
      <c r="O161" s="49"/>
      <c r="P161" s="49"/>
      <c r="Q161" s="49"/>
      <c r="R161" s="9"/>
      <c r="S161" s="10"/>
      <c r="T161" s="11"/>
      <c r="U161" s="12"/>
      <c r="V161" s="12"/>
      <c r="W161" s="11"/>
      <c r="X161" s="12"/>
      <c r="Y161" s="13"/>
      <c r="Z161" s="14"/>
      <c r="AB161" s="15"/>
      <c r="AE161" s="51"/>
    </row>
    <row r="162" spans="5:31" s="1" customFormat="1" x14ac:dyDescent="0.25">
      <c r="E162" s="43"/>
      <c r="F162" s="47"/>
      <c r="G162" s="42"/>
      <c r="H162" s="42"/>
      <c r="J162" s="10"/>
      <c r="K162" s="48"/>
      <c r="L162" s="49"/>
      <c r="M162" s="49"/>
      <c r="N162" s="49"/>
      <c r="O162" s="49"/>
      <c r="P162" s="49"/>
      <c r="Q162" s="49"/>
      <c r="R162" s="9"/>
      <c r="S162" s="10"/>
      <c r="T162" s="11"/>
      <c r="U162" s="12"/>
      <c r="V162" s="12"/>
      <c r="W162" s="11"/>
      <c r="X162" s="12"/>
      <c r="Y162" s="13"/>
      <c r="Z162" s="14"/>
      <c r="AB162" s="15"/>
      <c r="AE162" s="51"/>
    </row>
    <row r="163" spans="5:31" s="1" customFormat="1" x14ac:dyDescent="0.25">
      <c r="E163" s="43"/>
      <c r="F163" s="47"/>
      <c r="G163" s="42"/>
      <c r="H163" s="42"/>
      <c r="J163" s="10"/>
      <c r="K163" s="48"/>
      <c r="L163" s="49"/>
      <c r="M163" s="49"/>
      <c r="N163" s="49"/>
      <c r="O163" s="49"/>
      <c r="P163" s="49"/>
      <c r="Q163" s="49"/>
      <c r="R163" s="9"/>
      <c r="S163" s="10"/>
      <c r="T163" s="11"/>
      <c r="U163" s="12"/>
      <c r="V163" s="12"/>
      <c r="W163" s="11"/>
      <c r="X163" s="12"/>
      <c r="Y163" s="13"/>
      <c r="Z163" s="14"/>
      <c r="AB163" s="15"/>
      <c r="AE163" s="51"/>
    </row>
    <row r="164" spans="5:31" s="1" customFormat="1" x14ac:dyDescent="0.25">
      <c r="E164" s="43"/>
      <c r="F164" s="47"/>
      <c r="G164" s="42"/>
      <c r="H164" s="42"/>
      <c r="J164" s="10"/>
      <c r="K164" s="48"/>
      <c r="L164" s="49"/>
      <c r="M164" s="49"/>
      <c r="N164" s="49"/>
      <c r="O164" s="49"/>
      <c r="P164" s="49"/>
      <c r="Q164" s="49"/>
      <c r="R164" s="9"/>
      <c r="S164" s="10"/>
      <c r="T164" s="11"/>
      <c r="U164" s="12"/>
      <c r="V164" s="12"/>
      <c r="W164" s="11"/>
      <c r="X164" s="12"/>
      <c r="Y164" s="13"/>
      <c r="Z164" s="14"/>
      <c r="AB164" s="15"/>
      <c r="AE164" s="51"/>
    </row>
    <row r="165" spans="5:31" s="1" customFormat="1" x14ac:dyDescent="0.25">
      <c r="E165" s="43"/>
      <c r="F165" s="47"/>
      <c r="G165" s="42"/>
      <c r="H165" s="42"/>
      <c r="J165" s="10"/>
      <c r="K165" s="48"/>
      <c r="L165" s="49"/>
      <c r="M165" s="49"/>
      <c r="N165" s="49"/>
      <c r="O165" s="49"/>
      <c r="P165" s="49"/>
      <c r="Q165" s="49"/>
      <c r="R165" s="9"/>
      <c r="S165" s="10"/>
      <c r="T165" s="11"/>
      <c r="U165" s="12"/>
      <c r="V165" s="12"/>
      <c r="W165" s="11"/>
      <c r="X165" s="12"/>
      <c r="Y165" s="13"/>
      <c r="Z165" s="14"/>
      <c r="AB165" s="15"/>
      <c r="AE165" s="51"/>
    </row>
    <row r="166" spans="5:31" s="1" customFormat="1" x14ac:dyDescent="0.25">
      <c r="E166" s="43"/>
      <c r="F166" s="47"/>
      <c r="G166" s="42"/>
      <c r="H166" s="42"/>
      <c r="J166" s="10"/>
      <c r="K166" s="48"/>
      <c r="L166" s="49"/>
      <c r="M166" s="49"/>
      <c r="N166" s="49"/>
      <c r="O166" s="49"/>
      <c r="P166" s="49"/>
      <c r="Q166" s="49"/>
      <c r="R166" s="9"/>
      <c r="S166" s="10"/>
      <c r="T166" s="11"/>
      <c r="U166" s="12"/>
      <c r="V166" s="12"/>
      <c r="W166" s="11"/>
      <c r="X166" s="12"/>
      <c r="Y166" s="13"/>
      <c r="Z166" s="14"/>
      <c r="AB166" s="15"/>
      <c r="AE166" s="51"/>
    </row>
    <row r="167" spans="5:31" s="1" customFormat="1" x14ac:dyDescent="0.25">
      <c r="E167" s="43"/>
      <c r="F167" s="47"/>
      <c r="G167" s="42"/>
      <c r="H167" s="42"/>
      <c r="J167" s="10"/>
      <c r="K167" s="48"/>
      <c r="L167" s="49"/>
      <c r="M167" s="49"/>
      <c r="N167" s="49"/>
      <c r="O167" s="49"/>
      <c r="P167" s="49"/>
      <c r="Q167" s="49"/>
      <c r="R167" s="9"/>
      <c r="S167" s="10"/>
      <c r="T167" s="11"/>
      <c r="U167" s="12"/>
      <c r="V167" s="12"/>
      <c r="W167" s="11"/>
      <c r="X167" s="12"/>
      <c r="Y167" s="13"/>
      <c r="Z167" s="14"/>
      <c r="AB167" s="15"/>
      <c r="AE167" s="51"/>
    </row>
    <row r="168" spans="5:31" s="1" customFormat="1" x14ac:dyDescent="0.25">
      <c r="E168" s="43"/>
      <c r="F168" s="47"/>
      <c r="G168" s="42"/>
      <c r="H168" s="42"/>
      <c r="J168" s="10"/>
      <c r="K168" s="48"/>
      <c r="L168" s="49"/>
      <c r="M168" s="49"/>
      <c r="N168" s="49"/>
      <c r="O168" s="49"/>
      <c r="P168" s="49"/>
      <c r="Q168" s="49"/>
      <c r="R168" s="9"/>
      <c r="S168" s="10"/>
      <c r="T168" s="11"/>
      <c r="U168" s="12"/>
      <c r="V168" s="12"/>
      <c r="W168" s="11"/>
      <c r="X168" s="12"/>
      <c r="Y168" s="13"/>
      <c r="Z168" s="14"/>
      <c r="AB168" s="15"/>
      <c r="AE168" s="51"/>
    </row>
    <row r="169" spans="5:31" s="1" customFormat="1" x14ac:dyDescent="0.25">
      <c r="E169" s="43"/>
      <c r="F169" s="47"/>
      <c r="G169" s="42"/>
      <c r="H169" s="42"/>
      <c r="J169" s="10"/>
      <c r="K169" s="48"/>
      <c r="L169" s="49"/>
      <c r="M169" s="49"/>
      <c r="N169" s="49"/>
      <c r="O169" s="49"/>
      <c r="P169" s="49"/>
      <c r="Q169" s="49"/>
      <c r="R169" s="9"/>
      <c r="S169" s="10"/>
      <c r="T169" s="11"/>
      <c r="U169" s="12"/>
      <c r="V169" s="12"/>
      <c r="W169" s="11"/>
      <c r="X169" s="12"/>
      <c r="Y169" s="13"/>
      <c r="Z169" s="14"/>
      <c r="AB169" s="15"/>
      <c r="AE169" s="51"/>
    </row>
    <row r="170" spans="5:31" s="1" customFormat="1" x14ac:dyDescent="0.25">
      <c r="E170" s="43"/>
      <c r="F170" s="47"/>
      <c r="G170" s="42"/>
      <c r="H170" s="42"/>
      <c r="J170" s="10"/>
      <c r="K170" s="48"/>
      <c r="L170" s="49"/>
      <c r="M170" s="49"/>
      <c r="N170" s="49"/>
      <c r="O170" s="49"/>
      <c r="P170" s="49"/>
      <c r="Q170" s="49"/>
      <c r="R170" s="9"/>
      <c r="S170" s="10"/>
      <c r="T170" s="11"/>
      <c r="U170" s="12"/>
      <c r="V170" s="12"/>
      <c r="W170" s="11"/>
      <c r="X170" s="12"/>
      <c r="Y170" s="13"/>
      <c r="Z170" s="14"/>
      <c r="AB170" s="15"/>
      <c r="AE170" s="51"/>
    </row>
    <row r="171" spans="5:31" s="1" customFormat="1" x14ac:dyDescent="0.25">
      <c r="E171" s="43"/>
      <c r="F171" s="47"/>
      <c r="G171" s="42"/>
      <c r="H171" s="42"/>
      <c r="J171" s="10"/>
      <c r="K171" s="48"/>
      <c r="L171" s="49"/>
      <c r="M171" s="49"/>
      <c r="N171" s="49"/>
      <c r="O171" s="49"/>
      <c r="P171" s="49"/>
      <c r="Q171" s="49"/>
      <c r="R171" s="9"/>
      <c r="S171" s="10"/>
      <c r="T171" s="11"/>
      <c r="U171" s="12"/>
      <c r="V171" s="12"/>
      <c r="W171" s="11"/>
      <c r="X171" s="12"/>
      <c r="Y171" s="13"/>
      <c r="Z171" s="14"/>
      <c r="AB171" s="15"/>
      <c r="AE171" s="51"/>
    </row>
    <row r="172" spans="5:31" s="1" customFormat="1" x14ac:dyDescent="0.25">
      <c r="E172" s="43"/>
      <c r="F172" s="47"/>
      <c r="G172" s="42"/>
      <c r="H172" s="42"/>
      <c r="J172" s="10"/>
      <c r="K172" s="48"/>
      <c r="L172" s="49"/>
      <c r="M172" s="49"/>
      <c r="N172" s="49"/>
      <c r="O172" s="49"/>
      <c r="P172" s="49"/>
      <c r="Q172" s="49"/>
      <c r="R172" s="9"/>
      <c r="S172" s="10"/>
      <c r="T172" s="11"/>
      <c r="U172" s="12"/>
      <c r="V172" s="12"/>
      <c r="W172" s="11"/>
      <c r="X172" s="12"/>
      <c r="Y172" s="13"/>
      <c r="Z172" s="14"/>
      <c r="AB172" s="15"/>
      <c r="AE172" s="51"/>
    </row>
    <row r="173" spans="5:31" s="1" customFormat="1" x14ac:dyDescent="0.25">
      <c r="E173" s="43"/>
      <c r="F173" s="47"/>
      <c r="G173" s="42"/>
      <c r="H173" s="42"/>
      <c r="J173" s="10"/>
      <c r="K173" s="48"/>
      <c r="L173" s="49"/>
      <c r="M173" s="49"/>
      <c r="N173" s="49"/>
      <c r="O173" s="49"/>
      <c r="P173" s="49"/>
      <c r="Q173" s="49"/>
      <c r="R173" s="9"/>
      <c r="S173" s="10"/>
      <c r="T173" s="11"/>
      <c r="U173" s="12"/>
      <c r="V173" s="12"/>
      <c r="W173" s="11"/>
      <c r="X173" s="12"/>
      <c r="Y173" s="13"/>
      <c r="Z173" s="14"/>
      <c r="AB173" s="15"/>
      <c r="AE173" s="51"/>
    </row>
    <row r="174" spans="5:31" s="1" customFormat="1" x14ac:dyDescent="0.25">
      <c r="E174" s="43"/>
      <c r="F174" s="47"/>
      <c r="G174" s="42"/>
      <c r="H174" s="42"/>
      <c r="J174" s="10"/>
      <c r="K174" s="48"/>
      <c r="L174" s="49"/>
      <c r="M174" s="49"/>
      <c r="N174" s="49"/>
      <c r="O174" s="49"/>
      <c r="P174" s="49"/>
      <c r="Q174" s="49"/>
      <c r="R174" s="9"/>
      <c r="S174" s="10"/>
      <c r="T174" s="11"/>
      <c r="U174" s="12"/>
      <c r="V174" s="12"/>
      <c r="W174" s="11"/>
      <c r="X174" s="12"/>
      <c r="Y174" s="13"/>
      <c r="Z174" s="14"/>
      <c r="AB174" s="15"/>
      <c r="AE174" s="51"/>
    </row>
    <row r="175" spans="5:31" s="1" customFormat="1" x14ac:dyDescent="0.25">
      <c r="E175" s="43"/>
      <c r="F175" s="47"/>
      <c r="G175" s="42"/>
      <c r="H175" s="42"/>
      <c r="J175" s="10"/>
      <c r="K175" s="48"/>
      <c r="L175" s="49"/>
      <c r="M175" s="49"/>
      <c r="N175" s="49"/>
      <c r="O175" s="49"/>
      <c r="P175" s="49"/>
      <c r="Q175" s="49"/>
      <c r="R175" s="9"/>
      <c r="S175" s="10"/>
      <c r="T175" s="11"/>
      <c r="U175" s="12"/>
      <c r="V175" s="12"/>
      <c r="W175" s="11"/>
      <c r="X175" s="12"/>
      <c r="Y175" s="13"/>
      <c r="Z175" s="14"/>
      <c r="AB175" s="15"/>
      <c r="AE175" s="51"/>
    </row>
    <row r="176" spans="5:31" s="1" customFormat="1" x14ac:dyDescent="0.25">
      <c r="E176" s="43"/>
      <c r="F176" s="47"/>
      <c r="G176" s="42"/>
      <c r="H176" s="42"/>
      <c r="J176" s="10"/>
      <c r="K176" s="48"/>
      <c r="L176" s="49"/>
      <c r="M176" s="49"/>
      <c r="N176" s="49"/>
      <c r="O176" s="49"/>
      <c r="P176" s="49"/>
      <c r="Q176" s="49"/>
      <c r="R176" s="9"/>
      <c r="S176" s="10"/>
      <c r="T176" s="11"/>
      <c r="U176" s="12"/>
      <c r="V176" s="12"/>
      <c r="W176" s="11"/>
      <c r="X176" s="12"/>
      <c r="Y176" s="13"/>
      <c r="Z176" s="14"/>
      <c r="AB176" s="15"/>
      <c r="AE176" s="51"/>
    </row>
    <row r="177" spans="5:31" s="1" customFormat="1" x14ac:dyDescent="0.25">
      <c r="E177" s="43"/>
      <c r="F177" s="47"/>
      <c r="G177" s="42"/>
      <c r="H177" s="42"/>
      <c r="J177" s="10"/>
      <c r="K177" s="48"/>
      <c r="L177" s="49"/>
      <c r="M177" s="49"/>
      <c r="N177" s="49"/>
      <c r="O177" s="49"/>
      <c r="P177" s="49"/>
      <c r="Q177" s="49"/>
      <c r="R177" s="9"/>
      <c r="S177" s="10"/>
      <c r="T177" s="11"/>
      <c r="U177" s="12"/>
      <c r="V177" s="12"/>
      <c r="W177" s="11"/>
      <c r="X177" s="12"/>
      <c r="Y177" s="13"/>
      <c r="Z177" s="14"/>
      <c r="AB177" s="15"/>
      <c r="AE177" s="51"/>
    </row>
    <row r="178" spans="5:31" s="1" customFormat="1" x14ac:dyDescent="0.25">
      <c r="E178" s="43"/>
      <c r="F178" s="47"/>
      <c r="G178" s="42"/>
      <c r="H178" s="42"/>
      <c r="J178" s="10"/>
      <c r="K178" s="48"/>
      <c r="L178" s="49"/>
      <c r="M178" s="49"/>
      <c r="N178" s="49"/>
      <c r="O178" s="49"/>
      <c r="P178" s="49"/>
      <c r="Q178" s="49"/>
      <c r="R178" s="9"/>
      <c r="S178" s="10"/>
      <c r="T178" s="11"/>
      <c r="U178" s="12"/>
      <c r="V178" s="12"/>
      <c r="W178" s="11"/>
      <c r="X178" s="12"/>
      <c r="Y178" s="13"/>
      <c r="Z178" s="14"/>
      <c r="AB178" s="15"/>
      <c r="AE178" s="51"/>
    </row>
    <row r="179" spans="5:31" s="1" customFormat="1" x14ac:dyDescent="0.25">
      <c r="E179" s="43"/>
      <c r="F179" s="47"/>
      <c r="G179" s="42"/>
      <c r="H179" s="42"/>
      <c r="J179" s="10"/>
      <c r="K179" s="48"/>
      <c r="L179" s="49"/>
      <c r="M179" s="49"/>
      <c r="N179" s="49"/>
      <c r="O179" s="49"/>
      <c r="P179" s="49"/>
      <c r="Q179" s="49"/>
      <c r="R179" s="9"/>
      <c r="S179" s="10"/>
      <c r="T179" s="11"/>
      <c r="U179" s="12"/>
      <c r="V179" s="12"/>
      <c r="W179" s="11"/>
      <c r="X179" s="12"/>
      <c r="Y179" s="13"/>
      <c r="Z179" s="14"/>
      <c r="AB179" s="15"/>
      <c r="AE179" s="51"/>
    </row>
    <row r="180" spans="5:31" s="1" customFormat="1" x14ac:dyDescent="0.25">
      <c r="E180" s="43"/>
      <c r="F180" s="47"/>
      <c r="G180" s="42"/>
      <c r="H180" s="42"/>
      <c r="J180" s="10"/>
      <c r="K180" s="48"/>
      <c r="L180" s="49"/>
      <c r="M180" s="49"/>
      <c r="N180" s="49"/>
      <c r="O180" s="49"/>
      <c r="P180" s="49"/>
      <c r="Q180" s="49"/>
      <c r="R180" s="9"/>
      <c r="S180" s="10"/>
      <c r="T180" s="11"/>
      <c r="U180" s="12"/>
      <c r="V180" s="12"/>
      <c r="W180" s="11"/>
      <c r="X180" s="12"/>
      <c r="Y180" s="13"/>
      <c r="Z180" s="14"/>
      <c r="AB180" s="15"/>
      <c r="AE180" s="51"/>
    </row>
    <row r="181" spans="5:31" s="1" customFormat="1" x14ac:dyDescent="0.25">
      <c r="E181" s="43"/>
      <c r="F181" s="47"/>
      <c r="G181" s="42"/>
      <c r="H181" s="42"/>
      <c r="J181" s="10"/>
      <c r="K181" s="48"/>
      <c r="L181" s="49"/>
      <c r="M181" s="49"/>
      <c r="N181" s="49"/>
      <c r="O181" s="49"/>
      <c r="P181" s="49"/>
      <c r="Q181" s="49"/>
      <c r="R181" s="9"/>
      <c r="S181" s="10"/>
      <c r="T181" s="11"/>
      <c r="U181" s="12"/>
      <c r="V181" s="12"/>
      <c r="W181" s="11"/>
      <c r="X181" s="12"/>
      <c r="Y181" s="13"/>
      <c r="Z181" s="14"/>
      <c r="AB181" s="15"/>
      <c r="AE181" s="51"/>
    </row>
    <row r="182" spans="5:31" s="1" customFormat="1" x14ac:dyDescent="0.25">
      <c r="E182" s="43"/>
      <c r="F182" s="47"/>
      <c r="G182" s="42"/>
      <c r="H182" s="42"/>
      <c r="J182" s="10"/>
      <c r="K182" s="48"/>
      <c r="L182" s="49"/>
      <c r="M182" s="49"/>
      <c r="N182" s="49"/>
      <c r="O182" s="49"/>
      <c r="P182" s="49"/>
      <c r="Q182" s="49"/>
      <c r="R182" s="9"/>
      <c r="S182" s="10"/>
      <c r="T182" s="11"/>
      <c r="U182" s="12"/>
      <c r="V182" s="12"/>
      <c r="W182" s="11"/>
      <c r="X182" s="12"/>
      <c r="Y182" s="13"/>
      <c r="Z182" s="14"/>
      <c r="AB182" s="15"/>
      <c r="AE182" s="51"/>
    </row>
    <row r="183" spans="5:31" s="1" customFormat="1" x14ac:dyDescent="0.25">
      <c r="E183" s="43"/>
      <c r="F183" s="47"/>
      <c r="G183" s="42"/>
      <c r="H183" s="42"/>
      <c r="J183" s="10"/>
      <c r="K183" s="48"/>
      <c r="L183" s="49"/>
      <c r="M183" s="49"/>
      <c r="N183" s="49"/>
      <c r="O183" s="49"/>
      <c r="P183" s="49"/>
      <c r="Q183" s="49"/>
      <c r="R183" s="9"/>
      <c r="S183" s="10"/>
      <c r="T183" s="11"/>
      <c r="U183" s="12"/>
      <c r="V183" s="12"/>
      <c r="W183" s="11"/>
      <c r="X183" s="12"/>
      <c r="Y183" s="13"/>
      <c r="Z183" s="14"/>
      <c r="AB183" s="15"/>
      <c r="AE183" s="51"/>
    </row>
    <row r="184" spans="5:31" s="1" customFormat="1" x14ac:dyDescent="0.25">
      <c r="E184" s="43"/>
      <c r="F184" s="47"/>
      <c r="G184" s="42"/>
      <c r="H184" s="42"/>
      <c r="J184" s="10"/>
      <c r="K184" s="48"/>
      <c r="L184" s="49"/>
      <c r="M184" s="49"/>
      <c r="N184" s="49"/>
      <c r="O184" s="49"/>
      <c r="P184" s="49"/>
      <c r="Q184" s="49"/>
      <c r="R184" s="9"/>
      <c r="S184" s="10"/>
      <c r="T184" s="11"/>
      <c r="U184" s="12"/>
      <c r="V184" s="12"/>
      <c r="W184" s="11"/>
      <c r="X184" s="12"/>
      <c r="Y184" s="13"/>
      <c r="Z184" s="14"/>
      <c r="AB184" s="15"/>
      <c r="AE184" s="51"/>
    </row>
    <row r="185" spans="5:31" s="1" customFormat="1" x14ac:dyDescent="0.25">
      <c r="E185" s="43"/>
      <c r="F185" s="47"/>
      <c r="G185" s="42"/>
      <c r="H185" s="42"/>
      <c r="J185" s="10"/>
      <c r="K185" s="48"/>
      <c r="L185" s="49"/>
      <c r="M185" s="49"/>
      <c r="N185" s="49"/>
      <c r="O185" s="49"/>
      <c r="P185" s="49"/>
      <c r="Q185" s="49"/>
      <c r="R185" s="9"/>
      <c r="S185" s="10"/>
      <c r="T185" s="11"/>
      <c r="U185" s="12"/>
      <c r="V185" s="12"/>
      <c r="W185" s="11"/>
      <c r="X185" s="12"/>
      <c r="Y185" s="13"/>
      <c r="Z185" s="14"/>
      <c r="AB185" s="15"/>
      <c r="AE185" s="51"/>
    </row>
    <row r="186" spans="5:31" s="1" customFormat="1" x14ac:dyDescent="0.25">
      <c r="E186" s="43"/>
      <c r="F186" s="47"/>
      <c r="G186" s="42"/>
      <c r="H186" s="42"/>
      <c r="J186" s="10"/>
      <c r="K186" s="48"/>
      <c r="L186" s="49"/>
      <c r="M186" s="49"/>
      <c r="N186" s="49"/>
      <c r="O186" s="49"/>
      <c r="P186" s="49"/>
      <c r="Q186" s="49"/>
      <c r="R186" s="9"/>
      <c r="S186" s="10"/>
      <c r="T186" s="11"/>
      <c r="U186" s="12"/>
      <c r="V186" s="12"/>
      <c r="W186" s="11"/>
      <c r="X186" s="12"/>
      <c r="Y186" s="13"/>
      <c r="Z186" s="14"/>
      <c r="AB186" s="15"/>
      <c r="AE186" s="51"/>
    </row>
    <row r="187" spans="5:31" s="1" customFormat="1" x14ac:dyDescent="0.25">
      <c r="E187" s="43"/>
      <c r="F187" s="47"/>
      <c r="G187" s="42"/>
      <c r="H187" s="42"/>
      <c r="J187" s="10"/>
      <c r="K187" s="48"/>
      <c r="L187" s="49"/>
      <c r="M187" s="49"/>
      <c r="N187" s="49"/>
      <c r="O187" s="49"/>
      <c r="P187" s="49"/>
      <c r="Q187" s="49"/>
      <c r="R187" s="9"/>
      <c r="S187" s="10"/>
      <c r="T187" s="11"/>
      <c r="U187" s="12"/>
      <c r="V187" s="12"/>
      <c r="W187" s="11"/>
      <c r="X187" s="12"/>
      <c r="Y187" s="13"/>
      <c r="Z187" s="14"/>
      <c r="AB187" s="15"/>
      <c r="AE187" s="51"/>
    </row>
    <row r="188" spans="5:31" s="1" customFormat="1" x14ac:dyDescent="0.25">
      <c r="E188" s="43"/>
      <c r="F188" s="47"/>
      <c r="G188" s="42"/>
      <c r="H188" s="42"/>
      <c r="J188" s="10"/>
      <c r="K188" s="48"/>
      <c r="L188" s="49"/>
      <c r="M188" s="49"/>
      <c r="N188" s="49"/>
      <c r="O188" s="49"/>
      <c r="P188" s="49"/>
      <c r="Q188" s="49"/>
      <c r="R188" s="9"/>
      <c r="S188" s="10"/>
      <c r="T188" s="11"/>
      <c r="U188" s="12"/>
      <c r="V188" s="12"/>
      <c r="W188" s="11"/>
      <c r="X188" s="12"/>
      <c r="Y188" s="13"/>
      <c r="Z188" s="14"/>
      <c r="AB188" s="15"/>
      <c r="AE188" s="51"/>
    </row>
    <row r="189" spans="5:31" s="1" customFormat="1" x14ac:dyDescent="0.25">
      <c r="E189" s="43"/>
      <c r="F189" s="47"/>
      <c r="G189" s="42"/>
      <c r="H189" s="42"/>
      <c r="J189" s="10"/>
      <c r="K189" s="48"/>
      <c r="L189" s="49"/>
      <c r="M189" s="49"/>
      <c r="N189" s="49"/>
      <c r="O189" s="49"/>
      <c r="P189" s="49"/>
      <c r="Q189" s="49"/>
      <c r="R189" s="9"/>
      <c r="S189" s="10"/>
      <c r="T189" s="11"/>
      <c r="U189" s="12"/>
      <c r="V189" s="12"/>
      <c r="W189" s="11"/>
      <c r="X189" s="12"/>
      <c r="Y189" s="13"/>
      <c r="Z189" s="14"/>
      <c r="AB189" s="15"/>
      <c r="AE189" s="51"/>
    </row>
    <row r="190" spans="5:31" s="1" customFormat="1" x14ac:dyDescent="0.25">
      <c r="E190" s="43"/>
      <c r="F190" s="47"/>
      <c r="G190" s="42"/>
      <c r="H190" s="42"/>
      <c r="J190" s="10"/>
      <c r="K190" s="48"/>
      <c r="L190" s="49"/>
      <c r="M190" s="49"/>
      <c r="N190" s="49"/>
      <c r="O190" s="49"/>
      <c r="P190" s="49"/>
      <c r="Q190" s="49"/>
      <c r="R190" s="9"/>
      <c r="S190" s="10"/>
      <c r="T190" s="11"/>
      <c r="U190" s="12"/>
      <c r="V190" s="12"/>
      <c r="W190" s="11"/>
      <c r="X190" s="12"/>
      <c r="Y190" s="13"/>
      <c r="Z190" s="14"/>
      <c r="AB190" s="15"/>
      <c r="AE190" s="51"/>
    </row>
    <row r="191" spans="5:31" s="1" customFormat="1" x14ac:dyDescent="0.25">
      <c r="E191" s="43"/>
      <c r="F191" s="47"/>
      <c r="G191" s="42"/>
      <c r="H191" s="42"/>
      <c r="J191" s="10"/>
      <c r="K191" s="48"/>
      <c r="L191" s="49"/>
      <c r="M191" s="49"/>
      <c r="N191" s="49"/>
      <c r="O191" s="49"/>
      <c r="P191" s="49"/>
      <c r="Q191" s="49"/>
      <c r="R191" s="9"/>
      <c r="S191" s="10"/>
      <c r="T191" s="11"/>
      <c r="U191" s="12"/>
      <c r="V191" s="12"/>
      <c r="W191" s="11"/>
      <c r="X191" s="12"/>
      <c r="Y191" s="13"/>
      <c r="Z191" s="14"/>
      <c r="AB191" s="15"/>
      <c r="AE191" s="51"/>
    </row>
    <row r="192" spans="5:31" s="1" customFormat="1" x14ac:dyDescent="0.25">
      <c r="E192" s="43"/>
      <c r="F192" s="47"/>
      <c r="G192" s="42"/>
      <c r="H192" s="42"/>
      <c r="J192" s="10"/>
      <c r="K192" s="48"/>
      <c r="L192" s="49"/>
      <c r="M192" s="49"/>
      <c r="N192" s="49"/>
      <c r="O192" s="49"/>
      <c r="P192" s="49"/>
      <c r="Q192" s="49"/>
      <c r="R192" s="9"/>
      <c r="S192" s="10"/>
      <c r="T192" s="11"/>
      <c r="U192" s="12"/>
      <c r="V192" s="12"/>
      <c r="W192" s="11"/>
      <c r="X192" s="12"/>
      <c r="Y192" s="13"/>
      <c r="Z192" s="14"/>
      <c r="AB192" s="15"/>
      <c r="AE192" s="51"/>
    </row>
    <row r="193" spans="5:31" s="1" customFormat="1" x14ac:dyDescent="0.25">
      <c r="E193" s="43"/>
      <c r="F193" s="47"/>
      <c r="G193" s="42"/>
      <c r="H193" s="42"/>
      <c r="J193" s="10"/>
      <c r="K193" s="48"/>
      <c r="L193" s="49"/>
      <c r="M193" s="49"/>
      <c r="N193" s="49"/>
      <c r="O193" s="49"/>
      <c r="P193" s="49"/>
      <c r="Q193" s="49"/>
      <c r="R193" s="9"/>
      <c r="S193" s="10"/>
      <c r="T193" s="11"/>
      <c r="U193" s="12"/>
      <c r="V193" s="12"/>
      <c r="W193" s="11"/>
      <c r="X193" s="12"/>
      <c r="Y193" s="13"/>
      <c r="Z193" s="14"/>
      <c r="AB193" s="15"/>
      <c r="AE193" s="51"/>
    </row>
    <row r="194" spans="5:31" s="1" customFormat="1" x14ac:dyDescent="0.25">
      <c r="E194" s="43"/>
      <c r="F194" s="47"/>
      <c r="G194" s="42"/>
      <c r="H194" s="42"/>
      <c r="J194" s="10"/>
      <c r="K194" s="48"/>
      <c r="L194" s="49"/>
      <c r="M194" s="49"/>
      <c r="N194" s="49"/>
      <c r="O194" s="49"/>
      <c r="P194" s="49"/>
      <c r="Q194" s="49"/>
      <c r="R194" s="9"/>
      <c r="S194" s="10"/>
      <c r="T194" s="11"/>
      <c r="U194" s="12"/>
      <c r="V194" s="12"/>
      <c r="W194" s="11"/>
      <c r="X194" s="12"/>
      <c r="Y194" s="13"/>
      <c r="Z194" s="14"/>
      <c r="AB194" s="15"/>
      <c r="AE194" s="51"/>
    </row>
    <row r="195" spans="5:31" s="1" customFormat="1" x14ac:dyDescent="0.25">
      <c r="E195" s="43"/>
      <c r="F195" s="47"/>
      <c r="G195" s="42"/>
      <c r="H195" s="42"/>
      <c r="J195" s="10"/>
      <c r="K195" s="48"/>
      <c r="L195" s="49"/>
      <c r="M195" s="49"/>
      <c r="N195" s="49"/>
      <c r="O195" s="49"/>
      <c r="P195" s="49"/>
      <c r="Q195" s="49"/>
      <c r="R195" s="9"/>
      <c r="S195" s="10"/>
      <c r="T195" s="11"/>
      <c r="U195" s="12"/>
      <c r="V195" s="12"/>
      <c r="W195" s="11"/>
      <c r="X195" s="12"/>
      <c r="Y195" s="13"/>
      <c r="Z195" s="14"/>
      <c r="AB195" s="15"/>
      <c r="AE195" s="51"/>
    </row>
    <row r="196" spans="5:31" s="1" customFormat="1" x14ac:dyDescent="0.25">
      <c r="E196" s="43"/>
      <c r="F196" s="47"/>
      <c r="G196" s="42"/>
      <c r="H196" s="42"/>
      <c r="J196" s="10"/>
      <c r="K196" s="48"/>
      <c r="L196" s="49"/>
      <c r="M196" s="49"/>
      <c r="N196" s="49"/>
      <c r="O196" s="49"/>
      <c r="P196" s="49"/>
      <c r="Q196" s="49"/>
      <c r="R196" s="9"/>
      <c r="S196" s="10"/>
      <c r="T196" s="11"/>
      <c r="U196" s="12"/>
      <c r="V196" s="12"/>
      <c r="W196" s="11"/>
      <c r="X196" s="12"/>
      <c r="Y196" s="13"/>
      <c r="Z196" s="14"/>
      <c r="AB196" s="15"/>
      <c r="AE196" s="51"/>
    </row>
    <row r="197" spans="5:31" s="1" customFormat="1" x14ac:dyDescent="0.25">
      <c r="E197" s="43"/>
      <c r="F197" s="47"/>
      <c r="G197" s="42"/>
      <c r="H197" s="42"/>
      <c r="J197" s="10"/>
      <c r="K197" s="48"/>
      <c r="L197" s="49"/>
      <c r="M197" s="49"/>
      <c r="N197" s="49"/>
      <c r="O197" s="49"/>
      <c r="P197" s="49"/>
      <c r="Q197" s="49"/>
      <c r="R197" s="9"/>
      <c r="S197" s="10"/>
      <c r="T197" s="11"/>
      <c r="U197" s="12"/>
      <c r="V197" s="12"/>
      <c r="W197" s="11"/>
      <c r="X197" s="12"/>
      <c r="Y197" s="13"/>
      <c r="Z197" s="14"/>
      <c r="AB197" s="15"/>
      <c r="AE197" s="51"/>
    </row>
    <row r="198" spans="5:31" s="1" customFormat="1" x14ac:dyDescent="0.25">
      <c r="E198" s="43"/>
      <c r="F198" s="47"/>
      <c r="G198" s="42"/>
      <c r="H198" s="42"/>
      <c r="J198" s="10"/>
      <c r="K198" s="48"/>
      <c r="L198" s="49"/>
      <c r="M198" s="49"/>
      <c r="N198" s="49"/>
      <c r="O198" s="49"/>
      <c r="P198" s="49"/>
      <c r="Q198" s="49"/>
      <c r="R198" s="9"/>
      <c r="S198" s="10"/>
      <c r="T198" s="11"/>
      <c r="U198" s="12"/>
      <c r="V198" s="12"/>
      <c r="W198" s="11"/>
      <c r="X198" s="12"/>
      <c r="Y198" s="13"/>
      <c r="Z198" s="14"/>
      <c r="AB198" s="15"/>
      <c r="AE198" s="51"/>
    </row>
    <row r="199" spans="5:31" s="1" customFormat="1" x14ac:dyDescent="0.25">
      <c r="E199" s="43"/>
      <c r="F199" s="47"/>
      <c r="G199" s="42"/>
      <c r="H199" s="42"/>
      <c r="J199" s="10"/>
      <c r="K199" s="48"/>
      <c r="L199" s="49"/>
      <c r="M199" s="49"/>
      <c r="N199" s="49"/>
      <c r="O199" s="49"/>
      <c r="P199" s="49"/>
      <c r="Q199" s="49"/>
      <c r="R199" s="9"/>
      <c r="S199" s="10"/>
      <c r="T199" s="11"/>
      <c r="U199" s="12"/>
      <c r="V199" s="12"/>
      <c r="W199" s="11"/>
      <c r="X199" s="12"/>
      <c r="Y199" s="13"/>
      <c r="Z199" s="14"/>
      <c r="AB199" s="15"/>
      <c r="AE199" s="51"/>
    </row>
    <row r="200" spans="5:31" s="1" customFormat="1" x14ac:dyDescent="0.25">
      <c r="E200" s="43"/>
      <c r="F200" s="47"/>
      <c r="G200" s="42"/>
      <c r="H200" s="42"/>
      <c r="J200" s="10"/>
      <c r="K200" s="48"/>
      <c r="L200" s="49"/>
      <c r="M200" s="49"/>
      <c r="N200" s="49"/>
      <c r="O200" s="49"/>
      <c r="P200" s="49"/>
      <c r="Q200" s="49"/>
      <c r="R200" s="9"/>
      <c r="S200" s="10"/>
      <c r="T200" s="11"/>
      <c r="U200" s="12"/>
      <c r="V200" s="12"/>
      <c r="W200" s="11"/>
      <c r="X200" s="12"/>
      <c r="Y200" s="13"/>
      <c r="Z200" s="14"/>
      <c r="AB200" s="15"/>
      <c r="AE200" s="51"/>
    </row>
    <row r="201" spans="5:31" s="1" customFormat="1" x14ac:dyDescent="0.25">
      <c r="E201" s="43"/>
      <c r="F201" s="47"/>
      <c r="G201" s="42"/>
      <c r="H201" s="42"/>
      <c r="J201" s="10"/>
      <c r="K201" s="48"/>
      <c r="L201" s="49"/>
      <c r="M201" s="49"/>
      <c r="N201" s="49"/>
      <c r="O201" s="49"/>
      <c r="P201" s="49"/>
      <c r="Q201" s="49"/>
      <c r="R201" s="9"/>
      <c r="S201" s="10"/>
      <c r="T201" s="11"/>
      <c r="U201" s="12"/>
      <c r="V201" s="12"/>
      <c r="W201" s="11"/>
      <c r="X201" s="12"/>
      <c r="Y201" s="13"/>
      <c r="Z201" s="14"/>
      <c r="AB201" s="15"/>
      <c r="AE201" s="51"/>
    </row>
    <row r="202" spans="5:31" s="1" customFormat="1" x14ac:dyDescent="0.25">
      <c r="E202" s="43"/>
      <c r="F202" s="47"/>
      <c r="G202" s="42"/>
      <c r="H202" s="42"/>
      <c r="J202" s="10"/>
      <c r="K202" s="48"/>
      <c r="L202" s="49"/>
      <c r="M202" s="49"/>
      <c r="N202" s="49"/>
      <c r="O202" s="49"/>
      <c r="P202" s="49"/>
      <c r="Q202" s="49"/>
      <c r="R202" s="9"/>
      <c r="S202" s="10"/>
      <c r="T202" s="11"/>
      <c r="U202" s="12"/>
      <c r="V202" s="12"/>
      <c r="W202" s="11"/>
      <c r="X202" s="12"/>
      <c r="Y202" s="13"/>
      <c r="Z202" s="14"/>
      <c r="AB202" s="15"/>
      <c r="AE202" s="51"/>
    </row>
    <row r="203" spans="5:31" s="1" customFormat="1" x14ac:dyDescent="0.25">
      <c r="E203" s="43"/>
      <c r="F203" s="47"/>
      <c r="G203" s="42"/>
      <c r="H203" s="42"/>
      <c r="J203" s="10"/>
      <c r="K203" s="48"/>
      <c r="L203" s="49"/>
      <c r="M203" s="49"/>
      <c r="N203" s="49"/>
      <c r="O203" s="49"/>
      <c r="P203" s="49"/>
      <c r="Q203" s="49"/>
      <c r="R203" s="9"/>
      <c r="S203" s="10"/>
      <c r="T203" s="11"/>
      <c r="U203" s="12"/>
      <c r="V203" s="12"/>
      <c r="W203" s="11"/>
      <c r="X203" s="12"/>
      <c r="Y203" s="13"/>
      <c r="Z203" s="14"/>
      <c r="AB203" s="15"/>
      <c r="AE203" s="51"/>
    </row>
    <row r="204" spans="5:31" s="1" customFormat="1" x14ac:dyDescent="0.25">
      <c r="E204" s="43"/>
      <c r="F204" s="47"/>
      <c r="G204" s="42"/>
      <c r="H204" s="42"/>
      <c r="J204" s="10"/>
      <c r="K204" s="48"/>
      <c r="L204" s="49"/>
      <c r="M204" s="49"/>
      <c r="N204" s="49"/>
      <c r="O204" s="49"/>
      <c r="P204" s="49"/>
      <c r="Q204" s="49"/>
      <c r="R204" s="9"/>
      <c r="S204" s="10"/>
      <c r="T204" s="11"/>
      <c r="U204" s="12"/>
      <c r="V204" s="12"/>
      <c r="W204" s="11"/>
      <c r="X204" s="12"/>
      <c r="Y204" s="13"/>
      <c r="Z204" s="14"/>
      <c r="AB204" s="15"/>
      <c r="AE204" s="51"/>
    </row>
    <row r="205" spans="5:31" s="1" customFormat="1" x14ac:dyDescent="0.25">
      <c r="E205" s="43"/>
      <c r="F205" s="47"/>
      <c r="G205" s="42"/>
      <c r="H205" s="42"/>
      <c r="J205" s="10"/>
      <c r="K205" s="48"/>
      <c r="L205" s="49"/>
      <c r="M205" s="49"/>
      <c r="N205" s="49"/>
      <c r="O205" s="49"/>
      <c r="P205" s="49"/>
      <c r="Q205" s="49"/>
      <c r="R205" s="9"/>
      <c r="S205" s="10"/>
      <c r="T205" s="11"/>
      <c r="U205" s="12"/>
      <c r="V205" s="12"/>
      <c r="W205" s="11"/>
      <c r="X205" s="12"/>
      <c r="Y205" s="13"/>
      <c r="Z205" s="14"/>
      <c r="AB205" s="15"/>
      <c r="AE205" s="51"/>
    </row>
    <row r="206" spans="5:31" s="1" customFormat="1" x14ac:dyDescent="0.25">
      <c r="E206" s="43"/>
      <c r="F206" s="47"/>
      <c r="G206" s="42"/>
      <c r="H206" s="42"/>
      <c r="J206" s="10"/>
      <c r="K206" s="48"/>
      <c r="L206" s="49"/>
      <c r="M206" s="49"/>
      <c r="N206" s="49"/>
      <c r="O206" s="49"/>
      <c r="P206" s="49"/>
      <c r="Q206" s="49"/>
      <c r="R206" s="9"/>
      <c r="S206" s="10"/>
      <c r="T206" s="11"/>
      <c r="U206" s="12"/>
      <c r="V206" s="12"/>
      <c r="W206" s="11"/>
      <c r="X206" s="12"/>
      <c r="Y206" s="13"/>
      <c r="Z206" s="14"/>
      <c r="AB206" s="15"/>
      <c r="AE206" s="51"/>
    </row>
    <row r="207" spans="5:31" s="1" customFormat="1" x14ac:dyDescent="0.25">
      <c r="E207" s="43"/>
      <c r="F207" s="47"/>
      <c r="G207" s="42"/>
      <c r="H207" s="42"/>
      <c r="J207" s="10"/>
      <c r="K207" s="48"/>
      <c r="L207" s="49"/>
      <c r="M207" s="49"/>
      <c r="N207" s="49"/>
      <c r="O207" s="49"/>
      <c r="P207" s="49"/>
      <c r="Q207" s="49"/>
      <c r="R207" s="9"/>
      <c r="S207" s="10"/>
      <c r="T207" s="11"/>
      <c r="U207" s="12"/>
      <c r="V207" s="12"/>
      <c r="W207" s="11"/>
      <c r="X207" s="12"/>
      <c r="Y207" s="13"/>
      <c r="Z207" s="14"/>
      <c r="AB207" s="15"/>
      <c r="AE207" s="51"/>
    </row>
    <row r="208" spans="5:31" s="1" customFormat="1" x14ac:dyDescent="0.25">
      <c r="E208" s="43"/>
      <c r="F208" s="47"/>
      <c r="G208" s="42"/>
      <c r="H208" s="42"/>
      <c r="J208" s="10"/>
      <c r="K208" s="48"/>
      <c r="L208" s="49"/>
      <c r="M208" s="49"/>
      <c r="N208" s="49"/>
      <c r="O208" s="49"/>
      <c r="P208" s="49"/>
      <c r="Q208" s="49"/>
      <c r="R208" s="9"/>
      <c r="S208" s="10"/>
      <c r="T208" s="11"/>
      <c r="U208" s="12"/>
      <c r="V208" s="12"/>
      <c r="W208" s="11"/>
      <c r="X208" s="12"/>
      <c r="Y208" s="13"/>
      <c r="Z208" s="14"/>
      <c r="AB208" s="15"/>
      <c r="AE208" s="51"/>
    </row>
    <row r="209" spans="5:31" s="1" customFormat="1" x14ac:dyDescent="0.25">
      <c r="E209" s="43"/>
      <c r="F209" s="47"/>
      <c r="G209" s="42"/>
      <c r="H209" s="42"/>
      <c r="J209" s="10"/>
      <c r="K209" s="48"/>
      <c r="L209" s="49"/>
      <c r="M209" s="49"/>
      <c r="N209" s="49"/>
      <c r="O209" s="49"/>
      <c r="P209" s="49"/>
      <c r="Q209" s="49"/>
      <c r="R209" s="9"/>
      <c r="S209" s="10"/>
      <c r="T209" s="11"/>
      <c r="U209" s="12"/>
      <c r="V209" s="12"/>
      <c r="W209" s="11"/>
      <c r="X209" s="12"/>
      <c r="Y209" s="13"/>
      <c r="Z209" s="14"/>
      <c r="AB209" s="15"/>
      <c r="AE209" s="51"/>
    </row>
    <row r="210" spans="5:31" s="1" customFormat="1" x14ac:dyDescent="0.25">
      <c r="E210" s="43"/>
      <c r="F210" s="47"/>
      <c r="G210" s="42"/>
      <c r="H210" s="42"/>
      <c r="J210" s="10"/>
      <c r="K210" s="48"/>
      <c r="L210" s="49"/>
      <c r="M210" s="49"/>
      <c r="N210" s="49"/>
      <c r="O210" s="49"/>
      <c r="P210" s="49"/>
      <c r="Q210" s="49"/>
      <c r="R210" s="9"/>
      <c r="S210" s="10"/>
      <c r="T210" s="11"/>
      <c r="U210" s="12"/>
      <c r="V210" s="12"/>
      <c r="W210" s="11"/>
      <c r="X210" s="12"/>
      <c r="Y210" s="13"/>
      <c r="Z210" s="14"/>
      <c r="AB210" s="15"/>
      <c r="AE210" s="51"/>
    </row>
    <row r="211" spans="5:31" s="1" customFormat="1" x14ac:dyDescent="0.25">
      <c r="E211" s="43"/>
      <c r="F211" s="47"/>
      <c r="G211" s="42"/>
      <c r="H211" s="42"/>
      <c r="J211" s="10"/>
      <c r="K211" s="48"/>
      <c r="L211" s="49"/>
      <c r="M211" s="49"/>
      <c r="N211" s="49"/>
      <c r="O211" s="49"/>
      <c r="P211" s="49"/>
      <c r="Q211" s="49"/>
      <c r="R211" s="9"/>
      <c r="S211" s="10"/>
      <c r="T211" s="11"/>
      <c r="U211" s="12"/>
      <c r="V211" s="12"/>
      <c r="W211" s="11"/>
      <c r="X211" s="12"/>
      <c r="Y211" s="13"/>
      <c r="Z211" s="14"/>
      <c r="AB211" s="15"/>
      <c r="AE211" s="51"/>
    </row>
    <row r="212" spans="5:31" s="1" customFormat="1" x14ac:dyDescent="0.25">
      <c r="E212" s="43"/>
      <c r="F212" s="47"/>
      <c r="G212" s="42"/>
      <c r="H212" s="42"/>
      <c r="J212" s="10"/>
      <c r="K212" s="48"/>
      <c r="L212" s="49"/>
      <c r="M212" s="49"/>
      <c r="N212" s="49"/>
      <c r="O212" s="49"/>
      <c r="P212" s="49"/>
      <c r="Q212" s="49"/>
      <c r="R212" s="9"/>
      <c r="S212" s="10"/>
      <c r="T212" s="11"/>
      <c r="U212" s="12"/>
      <c r="V212" s="12"/>
      <c r="W212" s="11"/>
      <c r="X212" s="12"/>
      <c r="Y212" s="13"/>
      <c r="Z212" s="14"/>
      <c r="AB212" s="15"/>
      <c r="AE212" s="51"/>
    </row>
    <row r="213" spans="5:31" s="1" customFormat="1" x14ac:dyDescent="0.25">
      <c r="E213" s="43"/>
      <c r="F213" s="47"/>
      <c r="G213" s="42"/>
      <c r="H213" s="42"/>
      <c r="J213" s="10"/>
      <c r="K213" s="48"/>
      <c r="L213" s="49"/>
      <c r="M213" s="49"/>
      <c r="N213" s="49"/>
      <c r="O213" s="49"/>
      <c r="P213" s="49"/>
      <c r="Q213" s="49"/>
      <c r="R213" s="9"/>
      <c r="S213" s="10"/>
      <c r="T213" s="11"/>
      <c r="U213" s="12"/>
      <c r="V213" s="12"/>
      <c r="W213" s="11"/>
      <c r="X213" s="12"/>
      <c r="Y213" s="13"/>
      <c r="Z213" s="14"/>
      <c r="AB213" s="15"/>
      <c r="AE213" s="51"/>
    </row>
    <row r="214" spans="5:31" s="1" customFormat="1" x14ac:dyDescent="0.25">
      <c r="E214" s="43"/>
      <c r="F214" s="47"/>
      <c r="G214" s="42"/>
      <c r="H214" s="42"/>
      <c r="J214" s="10"/>
      <c r="K214" s="48"/>
      <c r="L214" s="49"/>
      <c r="M214" s="49"/>
      <c r="N214" s="49"/>
      <c r="O214" s="49"/>
      <c r="P214" s="49"/>
      <c r="Q214" s="49"/>
      <c r="R214" s="9"/>
      <c r="S214" s="10"/>
      <c r="T214" s="11"/>
      <c r="U214" s="12"/>
      <c r="V214" s="12"/>
      <c r="W214" s="11"/>
      <c r="X214" s="12"/>
      <c r="Y214" s="13"/>
      <c r="Z214" s="14"/>
      <c r="AB214" s="15"/>
      <c r="AE214" s="51"/>
    </row>
    <row r="215" spans="5:31" s="1" customFormat="1" x14ac:dyDescent="0.25">
      <c r="E215" s="43"/>
      <c r="F215" s="47"/>
      <c r="G215" s="42"/>
      <c r="H215" s="42"/>
      <c r="J215" s="10"/>
      <c r="K215" s="48"/>
      <c r="L215" s="49"/>
      <c r="M215" s="49"/>
      <c r="N215" s="49"/>
      <c r="O215" s="49"/>
      <c r="P215" s="49"/>
      <c r="Q215" s="49"/>
      <c r="R215" s="9"/>
      <c r="S215" s="10"/>
      <c r="T215" s="11"/>
      <c r="U215" s="12"/>
      <c r="V215" s="12"/>
      <c r="W215" s="11"/>
      <c r="X215" s="12"/>
      <c r="Y215" s="13"/>
      <c r="Z215" s="14"/>
      <c r="AB215" s="15"/>
      <c r="AE215" s="51"/>
    </row>
    <row r="216" spans="5:31" s="1" customFormat="1" x14ac:dyDescent="0.25">
      <c r="E216" s="43"/>
      <c r="F216" s="47"/>
      <c r="G216" s="42"/>
      <c r="H216" s="42"/>
      <c r="J216" s="10"/>
      <c r="K216" s="48"/>
      <c r="L216" s="49"/>
      <c r="M216" s="49"/>
      <c r="N216" s="49"/>
      <c r="O216" s="49"/>
      <c r="P216" s="49"/>
      <c r="Q216" s="49"/>
      <c r="R216" s="9"/>
      <c r="S216" s="10"/>
      <c r="T216" s="11"/>
      <c r="U216" s="12"/>
      <c r="V216" s="12"/>
      <c r="W216" s="11"/>
      <c r="X216" s="12"/>
      <c r="Y216" s="13"/>
      <c r="Z216" s="14"/>
      <c r="AB216" s="15"/>
      <c r="AE216" s="51"/>
    </row>
    <row r="217" spans="5:31" s="1" customFormat="1" x14ac:dyDescent="0.25">
      <c r="E217" s="43"/>
      <c r="F217" s="47"/>
      <c r="G217" s="42"/>
      <c r="H217" s="42"/>
      <c r="J217" s="10"/>
      <c r="K217" s="48"/>
      <c r="L217" s="49"/>
      <c r="M217" s="49"/>
      <c r="N217" s="49"/>
      <c r="O217" s="49"/>
      <c r="P217" s="49"/>
      <c r="Q217" s="49"/>
      <c r="R217" s="9"/>
      <c r="S217" s="10"/>
      <c r="T217" s="11"/>
      <c r="U217" s="12"/>
      <c r="V217" s="12"/>
      <c r="W217" s="11"/>
      <c r="X217" s="12"/>
      <c r="Y217" s="13"/>
      <c r="Z217" s="14"/>
      <c r="AB217" s="15"/>
      <c r="AE217" s="51"/>
    </row>
    <row r="218" spans="5:31" s="1" customFormat="1" x14ac:dyDescent="0.25">
      <c r="E218" s="43"/>
      <c r="F218" s="47"/>
      <c r="G218" s="42"/>
      <c r="H218" s="42"/>
      <c r="J218" s="10"/>
      <c r="K218" s="48"/>
      <c r="L218" s="49"/>
      <c r="M218" s="49"/>
      <c r="N218" s="49"/>
      <c r="O218" s="49"/>
      <c r="P218" s="49"/>
      <c r="Q218" s="49"/>
      <c r="R218" s="9"/>
      <c r="S218" s="10"/>
      <c r="T218" s="11"/>
      <c r="U218" s="12"/>
      <c r="V218" s="12"/>
      <c r="W218" s="11"/>
      <c r="X218" s="12"/>
      <c r="Y218" s="13"/>
      <c r="Z218" s="14"/>
      <c r="AB218" s="15"/>
      <c r="AE218" s="51"/>
    </row>
    <row r="219" spans="5:31" s="1" customFormat="1" x14ac:dyDescent="0.25">
      <c r="E219" s="43"/>
      <c r="F219" s="47"/>
      <c r="G219" s="42"/>
      <c r="H219" s="42"/>
      <c r="J219" s="10"/>
      <c r="K219" s="48"/>
      <c r="L219" s="49"/>
      <c r="M219" s="49"/>
      <c r="N219" s="49"/>
      <c r="O219" s="49"/>
      <c r="P219" s="49"/>
      <c r="Q219" s="49"/>
      <c r="R219" s="9"/>
      <c r="S219" s="10"/>
      <c r="T219" s="11"/>
      <c r="U219" s="12"/>
      <c r="V219" s="12"/>
      <c r="W219" s="11"/>
      <c r="X219" s="12"/>
      <c r="Y219" s="13"/>
      <c r="Z219" s="14"/>
      <c r="AB219" s="15"/>
      <c r="AE219" s="51"/>
    </row>
    <row r="220" spans="5:31" s="1" customFormat="1" x14ac:dyDescent="0.25">
      <c r="E220" s="43"/>
      <c r="F220" s="47"/>
      <c r="G220" s="42"/>
      <c r="H220" s="42"/>
      <c r="J220" s="10"/>
      <c r="K220" s="48"/>
      <c r="L220" s="49"/>
      <c r="M220" s="49"/>
      <c r="N220" s="49"/>
      <c r="O220" s="49"/>
      <c r="P220" s="49"/>
      <c r="Q220" s="49"/>
      <c r="R220" s="9"/>
      <c r="S220" s="10"/>
      <c r="T220" s="11"/>
      <c r="U220" s="12"/>
      <c r="V220" s="12"/>
      <c r="W220" s="11"/>
      <c r="X220" s="12"/>
      <c r="Y220" s="13"/>
      <c r="Z220" s="14"/>
      <c r="AB220" s="15"/>
      <c r="AE220" s="51"/>
    </row>
    <row r="221" spans="5:31" s="1" customFormat="1" x14ac:dyDescent="0.25">
      <c r="E221" s="43"/>
      <c r="F221" s="47"/>
      <c r="G221" s="42"/>
      <c r="H221" s="42"/>
      <c r="J221" s="10"/>
      <c r="K221" s="48"/>
      <c r="L221" s="49"/>
      <c r="M221" s="49"/>
      <c r="N221" s="49"/>
      <c r="O221" s="49"/>
      <c r="P221" s="49"/>
      <c r="Q221" s="49"/>
      <c r="R221" s="9"/>
      <c r="S221" s="10"/>
      <c r="T221" s="11"/>
      <c r="U221" s="12"/>
      <c r="V221" s="12"/>
      <c r="W221" s="11"/>
      <c r="X221" s="12"/>
      <c r="Y221" s="13"/>
      <c r="Z221" s="14"/>
      <c r="AB221" s="15"/>
      <c r="AE221" s="51"/>
    </row>
    <row r="222" spans="5:31" s="1" customFormat="1" x14ac:dyDescent="0.25">
      <c r="E222" s="43"/>
      <c r="F222" s="47"/>
      <c r="G222" s="42"/>
      <c r="H222" s="42"/>
      <c r="J222" s="10"/>
      <c r="K222" s="48"/>
      <c r="L222" s="49"/>
      <c r="M222" s="49"/>
      <c r="N222" s="49"/>
      <c r="O222" s="49"/>
      <c r="P222" s="49"/>
      <c r="Q222" s="49"/>
      <c r="R222" s="9"/>
      <c r="S222" s="10"/>
      <c r="T222" s="11"/>
      <c r="U222" s="12"/>
      <c r="V222" s="12"/>
      <c r="W222" s="11"/>
      <c r="X222" s="12"/>
      <c r="Y222" s="13"/>
      <c r="Z222" s="14"/>
      <c r="AB222" s="15"/>
      <c r="AE222" s="51"/>
    </row>
    <row r="223" spans="5:31" s="1" customFormat="1" x14ac:dyDescent="0.25">
      <c r="E223" s="43"/>
      <c r="F223" s="47"/>
      <c r="G223" s="42"/>
      <c r="H223" s="42"/>
      <c r="J223" s="10"/>
      <c r="K223" s="48"/>
      <c r="L223" s="49"/>
      <c r="M223" s="49"/>
      <c r="N223" s="49"/>
      <c r="O223" s="49"/>
      <c r="P223" s="49"/>
      <c r="Q223" s="49"/>
      <c r="R223" s="9"/>
      <c r="S223" s="10"/>
      <c r="T223" s="11"/>
      <c r="U223" s="12"/>
      <c r="V223" s="12"/>
      <c r="W223" s="11"/>
      <c r="X223" s="12"/>
      <c r="Y223" s="13"/>
      <c r="Z223" s="14"/>
      <c r="AB223" s="15"/>
      <c r="AE223" s="51"/>
    </row>
    <row r="224" spans="5:31" s="1" customFormat="1" x14ac:dyDescent="0.25">
      <c r="E224" s="43"/>
      <c r="F224" s="47"/>
      <c r="G224" s="42"/>
      <c r="H224" s="42"/>
      <c r="J224" s="10"/>
      <c r="K224" s="48"/>
      <c r="L224" s="49"/>
      <c r="M224" s="49"/>
      <c r="N224" s="49"/>
      <c r="O224" s="49"/>
      <c r="P224" s="49"/>
      <c r="Q224" s="49"/>
      <c r="R224" s="9"/>
      <c r="S224" s="10"/>
      <c r="T224" s="11"/>
      <c r="U224" s="12"/>
      <c r="V224" s="12"/>
      <c r="W224" s="11"/>
      <c r="X224" s="12"/>
      <c r="Y224" s="13"/>
      <c r="Z224" s="14"/>
      <c r="AB224" s="15"/>
      <c r="AE224" s="51"/>
    </row>
    <row r="225" spans="5:31" s="1" customFormat="1" x14ac:dyDescent="0.25">
      <c r="E225" s="43"/>
      <c r="F225" s="47"/>
      <c r="G225" s="42"/>
      <c r="H225" s="42"/>
      <c r="J225" s="10"/>
      <c r="K225" s="48"/>
      <c r="L225" s="49"/>
      <c r="M225" s="49"/>
      <c r="N225" s="49"/>
      <c r="O225" s="49"/>
      <c r="P225" s="49"/>
      <c r="Q225" s="49"/>
      <c r="R225" s="9"/>
      <c r="S225" s="10"/>
      <c r="T225" s="11"/>
      <c r="U225" s="12"/>
      <c r="V225" s="12"/>
      <c r="W225" s="11"/>
      <c r="X225" s="12"/>
      <c r="Y225" s="13"/>
      <c r="Z225" s="14"/>
      <c r="AB225" s="15"/>
      <c r="AE225" s="51"/>
    </row>
    <row r="226" spans="5:31" s="1" customFormat="1" x14ac:dyDescent="0.25">
      <c r="E226" s="43"/>
      <c r="F226" s="47"/>
      <c r="G226" s="42"/>
      <c r="H226" s="42"/>
      <c r="J226" s="10"/>
      <c r="K226" s="48"/>
      <c r="L226" s="49"/>
      <c r="M226" s="49"/>
      <c r="N226" s="49"/>
      <c r="O226" s="49"/>
      <c r="P226" s="49"/>
      <c r="Q226" s="49"/>
      <c r="R226" s="9"/>
      <c r="S226" s="10"/>
      <c r="T226" s="11"/>
      <c r="U226" s="12"/>
      <c r="V226" s="12"/>
      <c r="W226" s="11"/>
      <c r="X226" s="12"/>
      <c r="Y226" s="13"/>
      <c r="Z226" s="14"/>
      <c r="AB226" s="15"/>
      <c r="AE226" s="51"/>
    </row>
    <row r="227" spans="5:31" s="1" customFormat="1" x14ac:dyDescent="0.25">
      <c r="E227" s="43"/>
      <c r="F227" s="47"/>
      <c r="G227" s="42"/>
      <c r="H227" s="42"/>
      <c r="J227" s="10"/>
      <c r="K227" s="48"/>
      <c r="L227" s="49"/>
      <c r="M227" s="49"/>
      <c r="N227" s="49"/>
      <c r="O227" s="49"/>
      <c r="P227" s="49"/>
      <c r="Q227" s="49"/>
      <c r="R227" s="9"/>
      <c r="S227" s="10"/>
      <c r="T227" s="11"/>
      <c r="U227" s="12"/>
      <c r="V227" s="12"/>
      <c r="W227" s="11"/>
      <c r="X227" s="12"/>
      <c r="Y227" s="13"/>
      <c r="Z227" s="14"/>
      <c r="AB227" s="15"/>
      <c r="AE227" s="51"/>
    </row>
    <row r="228" spans="5:31" s="1" customFormat="1" x14ac:dyDescent="0.25">
      <c r="E228" s="43"/>
      <c r="F228" s="47"/>
      <c r="G228" s="42"/>
      <c r="H228" s="42"/>
      <c r="J228" s="10"/>
      <c r="K228" s="48"/>
      <c r="L228" s="49"/>
      <c r="M228" s="49"/>
      <c r="N228" s="49"/>
      <c r="O228" s="49"/>
      <c r="P228" s="49"/>
      <c r="Q228" s="49"/>
      <c r="R228" s="9"/>
      <c r="S228" s="10"/>
      <c r="T228" s="11"/>
      <c r="U228" s="12"/>
      <c r="V228" s="12"/>
      <c r="W228" s="11"/>
      <c r="X228" s="12"/>
      <c r="Y228" s="13"/>
      <c r="Z228" s="14"/>
      <c r="AB228" s="15"/>
      <c r="AE228" s="51"/>
    </row>
    <row r="229" spans="5:31" s="1" customFormat="1" x14ac:dyDescent="0.25">
      <c r="E229" s="43"/>
      <c r="F229" s="47"/>
      <c r="G229" s="42"/>
      <c r="H229" s="42"/>
      <c r="J229" s="10"/>
      <c r="K229" s="48"/>
      <c r="L229" s="49"/>
      <c r="M229" s="49"/>
      <c r="N229" s="49"/>
      <c r="O229" s="49"/>
      <c r="P229" s="49"/>
      <c r="Q229" s="49"/>
      <c r="R229" s="9"/>
      <c r="S229" s="10"/>
      <c r="T229" s="11"/>
      <c r="U229" s="12"/>
      <c r="V229" s="12"/>
      <c r="W229" s="11"/>
      <c r="X229" s="12"/>
      <c r="Y229" s="13"/>
      <c r="Z229" s="14"/>
      <c r="AB229" s="15"/>
      <c r="AE229" s="51"/>
    </row>
    <row r="230" spans="5:31" s="1" customFormat="1" x14ac:dyDescent="0.25">
      <c r="E230" s="43"/>
      <c r="F230" s="47"/>
      <c r="G230" s="42"/>
      <c r="H230" s="42"/>
      <c r="J230" s="10"/>
      <c r="K230" s="48"/>
      <c r="L230" s="49"/>
      <c r="M230" s="49"/>
      <c r="N230" s="49"/>
      <c r="O230" s="49"/>
      <c r="P230" s="49"/>
      <c r="Q230" s="49"/>
      <c r="R230" s="9"/>
      <c r="S230" s="10"/>
      <c r="T230" s="11"/>
      <c r="U230" s="12"/>
      <c r="V230" s="12"/>
      <c r="W230" s="11"/>
      <c r="X230" s="12"/>
      <c r="Y230" s="13"/>
      <c r="Z230" s="14"/>
      <c r="AB230" s="15"/>
      <c r="AE230" s="51"/>
    </row>
    <row r="231" spans="5:31" s="1" customFormat="1" x14ac:dyDescent="0.25">
      <c r="E231" s="43"/>
      <c r="F231" s="47"/>
      <c r="G231" s="42"/>
      <c r="H231" s="42"/>
      <c r="J231" s="10"/>
      <c r="K231" s="48"/>
      <c r="L231" s="49"/>
      <c r="M231" s="49"/>
      <c r="N231" s="49"/>
      <c r="O231" s="49"/>
      <c r="P231" s="49"/>
      <c r="Q231" s="49"/>
      <c r="R231" s="9"/>
      <c r="S231" s="10"/>
      <c r="T231" s="11"/>
      <c r="U231" s="12"/>
      <c r="V231" s="12"/>
      <c r="W231" s="11"/>
      <c r="X231" s="12"/>
      <c r="Y231" s="13"/>
      <c r="Z231" s="14"/>
      <c r="AB231" s="15"/>
      <c r="AE231" s="51"/>
    </row>
    <row r="232" spans="5:31" s="1" customFormat="1" x14ac:dyDescent="0.25">
      <c r="E232" s="43"/>
      <c r="F232" s="47"/>
      <c r="G232" s="42"/>
      <c r="H232" s="42"/>
      <c r="J232" s="10"/>
      <c r="K232" s="48"/>
      <c r="L232" s="49"/>
      <c r="M232" s="49"/>
      <c r="N232" s="49"/>
      <c r="O232" s="49"/>
      <c r="P232" s="49"/>
      <c r="Q232" s="49"/>
      <c r="R232" s="9"/>
      <c r="S232" s="10"/>
      <c r="T232" s="11"/>
      <c r="U232" s="12"/>
      <c r="V232" s="12"/>
      <c r="W232" s="11"/>
      <c r="X232" s="12"/>
      <c r="Y232" s="13"/>
      <c r="Z232" s="14"/>
      <c r="AB232" s="15"/>
      <c r="AE232" s="51"/>
    </row>
    <row r="233" spans="5:31" s="1" customFormat="1" x14ac:dyDescent="0.25">
      <c r="E233" s="43"/>
      <c r="F233" s="47"/>
      <c r="G233" s="42"/>
      <c r="H233" s="42"/>
      <c r="J233" s="10"/>
      <c r="K233" s="48"/>
      <c r="L233" s="49"/>
      <c r="M233" s="49"/>
      <c r="N233" s="49"/>
      <c r="O233" s="49"/>
      <c r="P233" s="49"/>
      <c r="Q233" s="49"/>
      <c r="R233" s="9"/>
      <c r="S233" s="10"/>
      <c r="T233" s="11"/>
      <c r="U233" s="12"/>
      <c r="V233" s="12"/>
      <c r="W233" s="11"/>
      <c r="X233" s="12"/>
      <c r="Y233" s="13"/>
      <c r="Z233" s="14"/>
      <c r="AB233" s="15"/>
      <c r="AE233" s="51"/>
    </row>
    <row r="234" spans="5:31" s="1" customFormat="1" x14ac:dyDescent="0.25">
      <c r="E234" s="43"/>
      <c r="F234" s="47"/>
      <c r="G234" s="42"/>
      <c r="H234" s="42"/>
      <c r="J234" s="10"/>
      <c r="K234" s="48"/>
      <c r="L234" s="49"/>
      <c r="M234" s="49"/>
      <c r="N234" s="49"/>
      <c r="O234" s="49"/>
      <c r="P234" s="49"/>
      <c r="Q234" s="49"/>
      <c r="R234" s="9"/>
      <c r="S234" s="10"/>
      <c r="T234" s="11"/>
      <c r="U234" s="12"/>
      <c r="V234" s="12"/>
      <c r="W234" s="11"/>
      <c r="X234" s="12"/>
      <c r="Y234" s="13"/>
      <c r="Z234" s="14"/>
      <c r="AB234" s="15"/>
      <c r="AE234" s="51"/>
    </row>
    <row r="235" spans="5:31" s="1" customFormat="1" x14ac:dyDescent="0.25">
      <c r="E235" s="43"/>
      <c r="F235" s="47"/>
      <c r="G235" s="42"/>
      <c r="H235" s="42"/>
      <c r="J235" s="10"/>
      <c r="K235" s="48"/>
      <c r="L235" s="49"/>
      <c r="M235" s="49"/>
      <c r="N235" s="49"/>
      <c r="O235" s="49"/>
      <c r="P235" s="49"/>
      <c r="Q235" s="49"/>
      <c r="R235" s="9"/>
      <c r="S235" s="10"/>
      <c r="T235" s="11"/>
      <c r="U235" s="12"/>
      <c r="V235" s="12"/>
      <c r="W235" s="11"/>
      <c r="X235" s="12"/>
      <c r="Y235" s="13"/>
      <c r="Z235" s="14"/>
      <c r="AB235" s="15"/>
      <c r="AE235" s="51"/>
    </row>
    <row r="236" spans="5:31" s="1" customFormat="1" x14ac:dyDescent="0.25">
      <c r="E236" s="43"/>
      <c r="F236" s="47"/>
      <c r="G236" s="42"/>
      <c r="H236" s="42"/>
      <c r="J236" s="10"/>
      <c r="K236" s="48"/>
      <c r="L236" s="49"/>
      <c r="M236" s="49"/>
      <c r="N236" s="49"/>
      <c r="O236" s="49"/>
      <c r="P236" s="49"/>
      <c r="Q236" s="49"/>
      <c r="R236" s="9"/>
      <c r="S236" s="10"/>
      <c r="T236" s="11"/>
      <c r="U236" s="12"/>
      <c r="V236" s="12"/>
      <c r="W236" s="11"/>
      <c r="X236" s="12"/>
      <c r="Y236" s="13"/>
      <c r="Z236" s="14"/>
      <c r="AB236" s="15"/>
      <c r="AE236" s="51"/>
    </row>
    <row r="237" spans="5:31" s="1" customFormat="1" x14ac:dyDescent="0.25">
      <c r="E237" s="43"/>
      <c r="F237" s="47"/>
      <c r="G237" s="42"/>
      <c r="H237" s="42"/>
      <c r="J237" s="10"/>
      <c r="K237" s="48"/>
      <c r="L237" s="49"/>
      <c r="M237" s="49"/>
      <c r="N237" s="49"/>
      <c r="O237" s="49"/>
      <c r="P237" s="49"/>
      <c r="Q237" s="49"/>
      <c r="R237" s="9"/>
      <c r="S237" s="10"/>
      <c r="T237" s="11"/>
      <c r="U237" s="12"/>
      <c r="V237" s="12"/>
      <c r="W237" s="11"/>
      <c r="X237" s="12"/>
      <c r="Y237" s="13"/>
      <c r="Z237" s="14"/>
      <c r="AB237" s="15"/>
      <c r="AE237" s="51"/>
    </row>
    <row r="238" spans="5:31" s="1" customFormat="1" x14ac:dyDescent="0.25">
      <c r="E238" s="43"/>
      <c r="F238" s="47"/>
      <c r="G238" s="42"/>
      <c r="H238" s="42"/>
      <c r="J238" s="10"/>
      <c r="K238" s="48"/>
      <c r="L238" s="49"/>
      <c r="M238" s="49"/>
      <c r="N238" s="49"/>
      <c r="O238" s="49"/>
      <c r="P238" s="49"/>
      <c r="Q238" s="49"/>
      <c r="R238" s="9"/>
      <c r="S238" s="10"/>
      <c r="T238" s="11"/>
      <c r="U238" s="12"/>
      <c r="V238" s="12"/>
      <c r="W238" s="11"/>
      <c r="X238" s="12"/>
      <c r="Y238" s="13"/>
      <c r="Z238" s="14"/>
      <c r="AB238" s="15"/>
      <c r="AE238" s="51"/>
    </row>
    <row r="239" spans="5:31" s="1" customFormat="1" x14ac:dyDescent="0.25">
      <c r="E239" s="43"/>
      <c r="F239" s="47"/>
      <c r="G239" s="42"/>
      <c r="H239" s="42"/>
      <c r="J239" s="10"/>
      <c r="K239" s="48"/>
      <c r="L239" s="49"/>
      <c r="M239" s="49"/>
      <c r="N239" s="49"/>
      <c r="O239" s="49"/>
      <c r="P239" s="49"/>
      <c r="Q239" s="49"/>
      <c r="R239" s="9"/>
      <c r="S239" s="10"/>
      <c r="T239" s="11"/>
      <c r="U239" s="12"/>
      <c r="V239" s="12"/>
      <c r="W239" s="11"/>
      <c r="X239" s="12"/>
      <c r="Y239" s="13"/>
      <c r="Z239" s="14"/>
      <c r="AB239" s="15"/>
      <c r="AE239" s="51"/>
    </row>
    <row r="240" spans="5:31" s="1" customFormat="1" x14ac:dyDescent="0.25">
      <c r="E240" s="43"/>
      <c r="F240" s="47"/>
      <c r="G240" s="42"/>
      <c r="H240" s="42"/>
      <c r="J240" s="10"/>
      <c r="K240" s="48"/>
      <c r="L240" s="49"/>
      <c r="M240" s="49"/>
      <c r="N240" s="49"/>
      <c r="O240" s="49"/>
      <c r="P240" s="49"/>
      <c r="Q240" s="49"/>
      <c r="R240" s="9"/>
      <c r="S240" s="10"/>
      <c r="T240" s="11"/>
      <c r="U240" s="12"/>
      <c r="V240" s="12"/>
      <c r="W240" s="11"/>
      <c r="X240" s="12"/>
      <c r="Y240" s="13"/>
      <c r="Z240" s="14"/>
      <c r="AB240" s="15"/>
      <c r="AE240" s="51"/>
    </row>
    <row r="241" spans="5:31" s="1" customFormat="1" x14ac:dyDescent="0.25">
      <c r="E241" s="43"/>
      <c r="F241" s="47"/>
      <c r="G241" s="42"/>
      <c r="H241" s="42"/>
      <c r="J241" s="10"/>
      <c r="K241" s="48"/>
      <c r="L241" s="49"/>
      <c r="M241" s="49"/>
      <c r="N241" s="49"/>
      <c r="O241" s="49"/>
      <c r="P241" s="49"/>
      <c r="Q241" s="49"/>
      <c r="R241" s="9"/>
      <c r="S241" s="10"/>
      <c r="T241" s="11"/>
      <c r="U241" s="12"/>
      <c r="V241" s="12"/>
      <c r="W241" s="11"/>
      <c r="X241" s="12"/>
      <c r="Y241" s="13"/>
      <c r="Z241" s="14"/>
      <c r="AB241" s="15"/>
      <c r="AE241" s="51"/>
    </row>
    <row r="242" spans="5:31" s="1" customFormat="1" x14ac:dyDescent="0.25">
      <c r="E242" s="43"/>
      <c r="F242" s="47"/>
      <c r="G242" s="42"/>
      <c r="H242" s="42"/>
      <c r="J242" s="10"/>
      <c r="K242" s="48"/>
      <c r="L242" s="49"/>
      <c r="M242" s="49"/>
      <c r="N242" s="49"/>
      <c r="O242" s="49"/>
      <c r="P242" s="49"/>
      <c r="Q242" s="49"/>
      <c r="R242" s="9"/>
      <c r="S242" s="10"/>
      <c r="T242" s="11"/>
      <c r="U242" s="12"/>
      <c r="V242" s="12"/>
      <c r="W242" s="11"/>
      <c r="X242" s="12"/>
      <c r="Y242" s="13"/>
      <c r="Z242" s="14"/>
      <c r="AB242" s="15"/>
      <c r="AE242" s="51"/>
    </row>
    <row r="243" spans="5:31" s="1" customFormat="1" x14ac:dyDescent="0.25">
      <c r="E243" s="43"/>
      <c r="F243" s="47"/>
      <c r="G243" s="42"/>
      <c r="H243" s="42"/>
      <c r="J243" s="10"/>
      <c r="K243" s="48"/>
      <c r="L243" s="49"/>
      <c r="M243" s="49"/>
      <c r="N243" s="49"/>
      <c r="O243" s="49"/>
      <c r="P243" s="49"/>
      <c r="Q243" s="49"/>
      <c r="R243" s="9"/>
      <c r="S243" s="10"/>
      <c r="T243" s="11"/>
      <c r="U243" s="12"/>
      <c r="V243" s="12"/>
      <c r="W243" s="11"/>
      <c r="X243" s="12"/>
      <c r="Y243" s="13"/>
      <c r="Z243" s="14"/>
      <c r="AB243" s="15"/>
      <c r="AE243" s="51"/>
    </row>
    <row r="244" spans="5:31" s="1" customFormat="1" x14ac:dyDescent="0.25">
      <c r="E244" s="43"/>
      <c r="F244" s="47"/>
      <c r="G244" s="42"/>
      <c r="H244" s="42"/>
      <c r="J244" s="10"/>
      <c r="K244" s="48"/>
      <c r="L244" s="49"/>
      <c r="M244" s="49"/>
      <c r="N244" s="49"/>
      <c r="O244" s="49"/>
      <c r="P244" s="49"/>
      <c r="Q244" s="49"/>
      <c r="R244" s="9"/>
      <c r="S244" s="10"/>
      <c r="T244" s="11"/>
      <c r="U244" s="12"/>
      <c r="V244" s="12"/>
      <c r="W244" s="11"/>
      <c r="X244" s="12"/>
      <c r="Y244" s="13"/>
      <c r="Z244" s="14"/>
      <c r="AB244" s="15"/>
      <c r="AE244" s="51"/>
    </row>
    <row r="245" spans="5:31" s="1" customFormat="1" x14ac:dyDescent="0.25">
      <c r="E245" s="43"/>
      <c r="F245" s="47"/>
      <c r="G245" s="42"/>
      <c r="H245" s="42"/>
      <c r="J245" s="10"/>
      <c r="K245" s="48"/>
      <c r="L245" s="49"/>
      <c r="M245" s="49"/>
      <c r="N245" s="49"/>
      <c r="O245" s="49"/>
      <c r="P245" s="49"/>
      <c r="Q245" s="49"/>
      <c r="R245" s="9"/>
      <c r="S245" s="10"/>
      <c r="T245" s="11"/>
      <c r="U245" s="12"/>
      <c r="V245" s="12"/>
      <c r="W245" s="11"/>
      <c r="X245" s="12"/>
      <c r="Y245" s="13"/>
      <c r="Z245" s="14"/>
      <c r="AB245" s="15"/>
      <c r="AE245" s="51"/>
    </row>
    <row r="246" spans="5:31" s="1" customFormat="1" x14ac:dyDescent="0.25">
      <c r="E246" s="43"/>
      <c r="F246" s="47"/>
      <c r="G246" s="42"/>
      <c r="H246" s="42"/>
      <c r="J246" s="10"/>
      <c r="K246" s="48"/>
      <c r="L246" s="49"/>
      <c r="M246" s="49"/>
      <c r="N246" s="49"/>
      <c r="O246" s="49"/>
      <c r="P246" s="49"/>
      <c r="Q246" s="49"/>
      <c r="R246" s="9"/>
      <c r="S246" s="10"/>
      <c r="T246" s="11"/>
      <c r="U246" s="12"/>
      <c r="V246" s="12"/>
      <c r="W246" s="11"/>
      <c r="X246" s="12"/>
      <c r="Y246" s="13"/>
      <c r="Z246" s="14"/>
      <c r="AB246" s="15"/>
      <c r="AE246" s="51"/>
    </row>
    <row r="247" spans="5:31" s="1" customFormat="1" x14ac:dyDescent="0.25">
      <c r="E247" s="43"/>
      <c r="F247" s="47"/>
      <c r="G247" s="42"/>
      <c r="H247" s="42"/>
      <c r="J247" s="10"/>
      <c r="K247" s="48"/>
      <c r="L247" s="49"/>
      <c r="M247" s="49"/>
      <c r="N247" s="49"/>
      <c r="O247" s="49"/>
      <c r="P247" s="49"/>
      <c r="Q247" s="49"/>
      <c r="R247" s="9"/>
      <c r="S247" s="10"/>
      <c r="T247" s="11"/>
      <c r="U247" s="12"/>
      <c r="V247" s="12"/>
      <c r="W247" s="11"/>
      <c r="X247" s="12"/>
      <c r="Y247" s="13"/>
      <c r="Z247" s="14"/>
      <c r="AB247" s="15"/>
      <c r="AE247" s="51"/>
    </row>
    <row r="248" spans="5:31" s="1" customFormat="1" x14ac:dyDescent="0.25">
      <c r="E248" s="43"/>
      <c r="F248" s="47"/>
      <c r="G248" s="42"/>
      <c r="H248" s="42"/>
      <c r="J248" s="10"/>
      <c r="K248" s="48"/>
      <c r="L248" s="49"/>
      <c r="M248" s="49"/>
      <c r="N248" s="49"/>
      <c r="O248" s="49"/>
      <c r="P248" s="49"/>
      <c r="Q248" s="49"/>
      <c r="R248" s="9"/>
      <c r="S248" s="10"/>
      <c r="T248" s="11"/>
      <c r="U248" s="12"/>
      <c r="V248" s="12"/>
      <c r="W248" s="11"/>
      <c r="X248" s="12"/>
      <c r="Y248" s="13"/>
      <c r="Z248" s="14"/>
      <c r="AB248" s="15"/>
      <c r="AE248" s="51"/>
    </row>
    <row r="249" spans="5:31" s="1" customFormat="1" x14ac:dyDescent="0.25">
      <c r="E249" s="43"/>
      <c r="F249" s="47"/>
      <c r="G249" s="42"/>
      <c r="H249" s="42"/>
      <c r="J249" s="10"/>
      <c r="K249" s="48"/>
      <c r="L249" s="49"/>
      <c r="M249" s="49"/>
      <c r="N249" s="49"/>
      <c r="O249" s="49"/>
      <c r="P249" s="49"/>
      <c r="Q249" s="49"/>
      <c r="R249" s="9"/>
      <c r="S249" s="10"/>
      <c r="T249" s="11"/>
      <c r="U249" s="12"/>
      <c r="V249" s="12"/>
      <c r="W249" s="11"/>
      <c r="X249" s="12"/>
      <c r="Y249" s="13"/>
      <c r="Z249" s="14"/>
      <c r="AB249" s="15"/>
      <c r="AE249" s="51"/>
    </row>
    <row r="250" spans="5:31" s="1" customFormat="1" x14ac:dyDescent="0.25">
      <c r="E250" s="43"/>
      <c r="F250" s="47"/>
      <c r="G250" s="42"/>
      <c r="H250" s="42"/>
      <c r="J250" s="10"/>
      <c r="K250" s="48"/>
      <c r="L250" s="49"/>
      <c r="M250" s="49"/>
      <c r="N250" s="49"/>
      <c r="O250" s="49"/>
      <c r="P250" s="49"/>
      <c r="Q250" s="49"/>
      <c r="R250" s="9"/>
      <c r="S250" s="10"/>
      <c r="T250" s="11"/>
      <c r="U250" s="12"/>
      <c r="V250" s="12"/>
      <c r="W250" s="11"/>
      <c r="X250" s="12"/>
      <c r="Y250" s="13"/>
      <c r="Z250" s="14"/>
      <c r="AB250" s="15"/>
      <c r="AE250" s="51"/>
    </row>
    <row r="251" spans="5:31" s="1" customFormat="1" x14ac:dyDescent="0.25">
      <c r="E251" s="43"/>
      <c r="F251" s="47"/>
      <c r="G251" s="42"/>
      <c r="H251" s="42"/>
      <c r="J251" s="10"/>
      <c r="K251" s="48"/>
      <c r="L251" s="49"/>
      <c r="M251" s="49"/>
      <c r="N251" s="49"/>
      <c r="O251" s="49"/>
      <c r="P251" s="49"/>
      <c r="Q251" s="49"/>
      <c r="R251" s="9"/>
      <c r="S251" s="10"/>
      <c r="T251" s="11"/>
      <c r="U251" s="12"/>
      <c r="V251" s="12"/>
      <c r="W251" s="11"/>
      <c r="X251" s="12"/>
      <c r="Y251" s="13"/>
      <c r="Z251" s="14"/>
      <c r="AB251" s="15"/>
      <c r="AE251" s="51"/>
    </row>
    <row r="252" spans="5:31" s="1" customFormat="1" x14ac:dyDescent="0.25">
      <c r="E252" s="43"/>
      <c r="F252" s="47"/>
      <c r="G252" s="42"/>
      <c r="H252" s="42"/>
      <c r="J252" s="10"/>
      <c r="K252" s="48"/>
      <c r="L252" s="49"/>
      <c r="M252" s="49"/>
      <c r="N252" s="49"/>
      <c r="O252" s="49"/>
      <c r="P252" s="49"/>
      <c r="Q252" s="49"/>
      <c r="R252" s="9"/>
      <c r="S252" s="10"/>
      <c r="T252" s="11"/>
      <c r="U252" s="12"/>
      <c r="V252" s="12"/>
      <c r="W252" s="11"/>
      <c r="X252" s="12"/>
      <c r="Y252" s="13"/>
      <c r="Z252" s="14"/>
      <c r="AB252" s="15"/>
      <c r="AE252" s="51"/>
    </row>
    <row r="253" spans="5:31" s="1" customFormat="1" x14ac:dyDescent="0.25">
      <c r="E253" s="43"/>
      <c r="F253" s="47"/>
      <c r="G253" s="42"/>
      <c r="H253" s="42"/>
      <c r="J253" s="10"/>
      <c r="K253" s="48"/>
      <c r="L253" s="49"/>
      <c r="M253" s="49"/>
      <c r="N253" s="49"/>
      <c r="O253" s="49"/>
      <c r="P253" s="49"/>
      <c r="Q253" s="49"/>
      <c r="R253" s="9"/>
      <c r="S253" s="10"/>
      <c r="T253" s="11"/>
      <c r="U253" s="12"/>
      <c r="V253" s="12"/>
      <c r="W253" s="11"/>
      <c r="X253" s="12"/>
      <c r="Y253" s="13"/>
      <c r="Z253" s="14"/>
      <c r="AB253" s="15"/>
      <c r="AE253" s="51"/>
    </row>
    <row r="254" spans="5:31" s="1" customFormat="1" x14ac:dyDescent="0.25">
      <c r="E254" s="43"/>
      <c r="F254" s="47"/>
      <c r="G254" s="42"/>
      <c r="H254" s="42"/>
      <c r="J254" s="10"/>
      <c r="K254" s="48"/>
      <c r="L254" s="49"/>
      <c r="M254" s="49"/>
      <c r="N254" s="49"/>
      <c r="O254" s="49"/>
      <c r="P254" s="49"/>
      <c r="Q254" s="49"/>
      <c r="R254" s="9"/>
      <c r="S254" s="10"/>
      <c r="T254" s="11"/>
      <c r="U254" s="12"/>
      <c r="V254" s="12"/>
      <c r="W254" s="11"/>
      <c r="X254" s="12"/>
      <c r="Y254" s="13"/>
      <c r="Z254" s="14"/>
      <c r="AB254" s="15"/>
      <c r="AE254" s="51"/>
    </row>
    <row r="255" spans="5:31" s="1" customFormat="1" x14ac:dyDescent="0.25">
      <c r="E255" s="43"/>
      <c r="F255" s="47"/>
      <c r="G255" s="42"/>
      <c r="H255" s="42"/>
      <c r="J255" s="10"/>
      <c r="K255" s="48"/>
      <c r="L255" s="49"/>
      <c r="M255" s="49"/>
      <c r="N255" s="49"/>
      <c r="O255" s="49"/>
      <c r="P255" s="49"/>
      <c r="Q255" s="49"/>
      <c r="R255" s="9"/>
      <c r="S255" s="10"/>
      <c r="T255" s="11"/>
      <c r="U255" s="12"/>
      <c r="V255" s="12"/>
      <c r="W255" s="11"/>
      <c r="X255" s="12"/>
      <c r="Y255" s="13"/>
      <c r="Z255" s="14"/>
      <c r="AB255" s="15"/>
      <c r="AE255" s="51"/>
    </row>
    <row r="256" spans="5:31" s="1" customFormat="1" x14ac:dyDescent="0.25">
      <c r="E256" s="43"/>
      <c r="F256" s="47"/>
      <c r="G256" s="42"/>
      <c r="H256" s="42"/>
      <c r="J256" s="10"/>
      <c r="K256" s="48"/>
      <c r="L256" s="49"/>
      <c r="M256" s="49"/>
      <c r="N256" s="49"/>
      <c r="O256" s="49"/>
      <c r="P256" s="49"/>
      <c r="Q256" s="49"/>
      <c r="R256" s="9"/>
      <c r="S256" s="10"/>
      <c r="T256" s="11"/>
      <c r="U256" s="12"/>
      <c r="V256" s="12"/>
      <c r="W256" s="11"/>
      <c r="X256" s="12"/>
      <c r="Y256" s="13"/>
      <c r="Z256" s="14"/>
      <c r="AB256" s="15"/>
      <c r="AE256" s="51"/>
    </row>
    <row r="257" spans="5:31" s="1" customFormat="1" x14ac:dyDescent="0.25">
      <c r="E257" s="43"/>
      <c r="F257" s="47"/>
      <c r="G257" s="42"/>
      <c r="H257" s="42"/>
      <c r="J257" s="10"/>
      <c r="K257" s="48"/>
      <c r="L257" s="49"/>
      <c r="M257" s="49"/>
      <c r="N257" s="49"/>
      <c r="O257" s="49"/>
      <c r="P257" s="49"/>
      <c r="Q257" s="49"/>
      <c r="R257" s="9"/>
      <c r="S257" s="10"/>
      <c r="T257" s="11"/>
      <c r="U257" s="12"/>
      <c r="V257" s="12"/>
      <c r="W257" s="11"/>
      <c r="X257" s="12"/>
      <c r="Y257" s="13"/>
      <c r="Z257" s="14"/>
      <c r="AB257" s="15"/>
      <c r="AE257" s="51"/>
    </row>
    <row r="258" spans="5:31" s="1" customFormat="1" x14ac:dyDescent="0.25">
      <c r="E258" s="43"/>
      <c r="F258" s="47"/>
      <c r="G258" s="42"/>
      <c r="H258" s="42"/>
      <c r="J258" s="10"/>
      <c r="K258" s="48"/>
      <c r="L258" s="49"/>
      <c r="M258" s="49"/>
      <c r="N258" s="49"/>
      <c r="O258" s="49"/>
      <c r="P258" s="49"/>
      <c r="Q258" s="49"/>
      <c r="R258" s="9"/>
      <c r="S258" s="10"/>
      <c r="T258" s="11"/>
      <c r="U258" s="12"/>
      <c r="V258" s="12"/>
      <c r="W258" s="11"/>
      <c r="X258" s="12"/>
      <c r="Y258" s="13"/>
      <c r="Z258" s="14"/>
      <c r="AB258" s="15"/>
      <c r="AE258" s="51"/>
    </row>
    <row r="259" spans="5:31" s="1" customFormat="1" x14ac:dyDescent="0.25">
      <c r="E259" s="43"/>
      <c r="F259" s="47"/>
      <c r="G259" s="42"/>
      <c r="H259" s="42"/>
      <c r="J259" s="10"/>
      <c r="K259" s="48"/>
      <c r="L259" s="49"/>
      <c r="M259" s="49"/>
      <c r="N259" s="49"/>
      <c r="O259" s="49"/>
      <c r="P259" s="49"/>
      <c r="Q259" s="49"/>
      <c r="R259" s="9"/>
      <c r="S259" s="10"/>
      <c r="T259" s="11"/>
      <c r="U259" s="12"/>
      <c r="V259" s="12"/>
      <c r="W259" s="11"/>
      <c r="X259" s="12"/>
      <c r="Y259" s="13"/>
      <c r="Z259" s="14"/>
      <c r="AB259" s="15"/>
      <c r="AE259" s="51"/>
    </row>
    <row r="260" spans="5:31" s="1" customFormat="1" x14ac:dyDescent="0.25">
      <c r="E260" s="43"/>
      <c r="F260" s="47"/>
      <c r="G260" s="42"/>
      <c r="H260" s="42"/>
      <c r="J260" s="10"/>
      <c r="K260" s="48"/>
      <c r="L260" s="49"/>
      <c r="M260" s="49"/>
      <c r="N260" s="49"/>
      <c r="O260" s="49"/>
      <c r="P260" s="49"/>
      <c r="Q260" s="49"/>
      <c r="R260" s="9"/>
      <c r="S260" s="10"/>
      <c r="T260" s="11"/>
      <c r="U260" s="12"/>
      <c r="V260" s="12"/>
      <c r="W260" s="11"/>
      <c r="X260" s="12"/>
      <c r="Y260" s="13"/>
      <c r="Z260" s="14"/>
      <c r="AB260" s="15"/>
      <c r="AE260" s="51"/>
    </row>
    <row r="261" spans="5:31" s="1" customFormat="1" x14ac:dyDescent="0.25">
      <c r="E261" s="43"/>
      <c r="F261" s="47"/>
      <c r="G261" s="42"/>
      <c r="H261" s="42"/>
      <c r="J261" s="10"/>
      <c r="K261" s="48"/>
      <c r="L261" s="49"/>
      <c r="M261" s="49"/>
      <c r="N261" s="49"/>
      <c r="O261" s="49"/>
      <c r="P261" s="49"/>
      <c r="Q261" s="49"/>
      <c r="R261" s="9"/>
      <c r="S261" s="10"/>
      <c r="T261" s="11"/>
      <c r="U261" s="12"/>
      <c r="V261" s="12"/>
      <c r="W261" s="11"/>
      <c r="X261" s="12"/>
      <c r="Y261" s="13"/>
      <c r="Z261" s="14"/>
      <c r="AB261" s="15"/>
      <c r="AE261" s="51"/>
    </row>
    <row r="262" spans="5:31" s="1" customFormat="1" x14ac:dyDescent="0.25">
      <c r="E262" s="43"/>
      <c r="F262" s="47"/>
      <c r="G262" s="42"/>
      <c r="H262" s="42"/>
      <c r="J262" s="10"/>
      <c r="K262" s="48"/>
      <c r="L262" s="49"/>
      <c r="M262" s="49"/>
      <c r="N262" s="49"/>
      <c r="O262" s="49"/>
      <c r="P262" s="49"/>
      <c r="Q262" s="49"/>
      <c r="R262" s="9"/>
      <c r="S262" s="10"/>
      <c r="T262" s="11"/>
      <c r="U262" s="12"/>
      <c r="V262" s="12"/>
      <c r="W262" s="11"/>
      <c r="X262" s="12"/>
      <c r="Y262" s="13"/>
      <c r="Z262" s="14"/>
      <c r="AB262" s="15"/>
      <c r="AE262" s="51"/>
    </row>
    <row r="263" spans="5:31" s="1" customFormat="1" x14ac:dyDescent="0.25">
      <c r="E263" s="43"/>
      <c r="F263" s="47"/>
      <c r="G263" s="42"/>
      <c r="H263" s="42"/>
      <c r="J263" s="10"/>
      <c r="K263" s="48"/>
      <c r="L263" s="49"/>
      <c r="M263" s="49"/>
      <c r="N263" s="49"/>
      <c r="O263" s="49"/>
      <c r="P263" s="49"/>
      <c r="Q263" s="49"/>
      <c r="R263" s="9"/>
      <c r="S263" s="10"/>
      <c r="T263" s="11"/>
      <c r="U263" s="12"/>
      <c r="V263" s="12"/>
      <c r="W263" s="11"/>
      <c r="X263" s="12"/>
      <c r="Y263" s="13"/>
      <c r="Z263" s="14"/>
      <c r="AB263" s="15"/>
      <c r="AE263" s="51"/>
    </row>
    <row r="264" spans="5:31" s="1" customFormat="1" x14ac:dyDescent="0.25">
      <c r="E264" s="43"/>
      <c r="F264" s="47"/>
      <c r="G264" s="42"/>
      <c r="H264" s="42"/>
      <c r="J264" s="10"/>
      <c r="K264" s="48"/>
      <c r="L264" s="49"/>
      <c r="M264" s="49"/>
      <c r="N264" s="49"/>
      <c r="O264" s="49"/>
      <c r="P264" s="49"/>
      <c r="Q264" s="49"/>
      <c r="R264" s="9"/>
      <c r="S264" s="10"/>
      <c r="T264" s="11"/>
      <c r="U264" s="12"/>
      <c r="V264" s="12"/>
      <c r="W264" s="11"/>
      <c r="X264" s="12"/>
      <c r="Y264" s="13"/>
      <c r="Z264" s="14"/>
      <c r="AB264" s="15"/>
      <c r="AE264" s="51"/>
    </row>
    <row r="265" spans="5:31" s="1" customFormat="1" x14ac:dyDescent="0.25">
      <c r="E265" s="43"/>
      <c r="F265" s="47"/>
      <c r="G265" s="42"/>
      <c r="H265" s="42"/>
      <c r="J265" s="10"/>
      <c r="K265" s="48"/>
      <c r="L265" s="49"/>
      <c r="M265" s="49"/>
      <c r="N265" s="49"/>
      <c r="O265" s="49"/>
      <c r="P265" s="49"/>
      <c r="Q265" s="49"/>
      <c r="R265" s="9"/>
      <c r="S265" s="10"/>
      <c r="T265" s="11"/>
      <c r="U265" s="12"/>
      <c r="V265" s="12"/>
      <c r="W265" s="11"/>
      <c r="X265" s="12"/>
      <c r="Y265" s="13"/>
      <c r="Z265" s="14"/>
      <c r="AB265" s="15"/>
      <c r="AE265" s="51"/>
    </row>
    <row r="266" spans="5:31" s="1" customFormat="1" x14ac:dyDescent="0.25">
      <c r="E266" s="43"/>
      <c r="F266" s="47"/>
      <c r="G266" s="42"/>
      <c r="H266" s="42"/>
      <c r="J266" s="10"/>
      <c r="K266" s="48"/>
      <c r="L266" s="49"/>
      <c r="M266" s="49"/>
      <c r="N266" s="49"/>
      <c r="O266" s="49"/>
      <c r="P266" s="49"/>
      <c r="Q266" s="49"/>
      <c r="R266" s="9"/>
      <c r="S266" s="10"/>
      <c r="T266" s="11"/>
      <c r="U266" s="12"/>
      <c r="V266" s="12"/>
      <c r="W266" s="11"/>
      <c r="X266" s="12"/>
      <c r="Y266" s="13"/>
      <c r="Z266" s="14"/>
      <c r="AB266" s="15"/>
      <c r="AE266" s="51"/>
    </row>
    <row r="267" spans="5:31" s="1" customFormat="1" x14ac:dyDescent="0.25">
      <c r="E267" s="43"/>
      <c r="F267" s="47"/>
      <c r="G267" s="42"/>
      <c r="H267" s="42"/>
      <c r="J267" s="10"/>
      <c r="K267" s="48"/>
      <c r="L267" s="49"/>
      <c r="M267" s="49"/>
      <c r="N267" s="49"/>
      <c r="O267" s="49"/>
      <c r="P267" s="49"/>
      <c r="Q267" s="49"/>
      <c r="R267" s="9"/>
      <c r="S267" s="10"/>
      <c r="T267" s="11"/>
      <c r="U267" s="12"/>
      <c r="V267" s="12"/>
      <c r="W267" s="11"/>
      <c r="X267" s="12"/>
      <c r="Y267" s="13"/>
      <c r="Z267" s="14"/>
      <c r="AB267" s="15"/>
      <c r="AE267" s="51"/>
    </row>
    <row r="268" spans="5:31" s="1" customFormat="1" x14ac:dyDescent="0.25">
      <c r="E268" s="43"/>
      <c r="F268" s="47"/>
      <c r="G268" s="42"/>
      <c r="H268" s="42"/>
      <c r="J268" s="10"/>
      <c r="K268" s="48"/>
      <c r="L268" s="49"/>
      <c r="M268" s="49"/>
      <c r="N268" s="49"/>
      <c r="O268" s="49"/>
      <c r="P268" s="49"/>
      <c r="Q268" s="49"/>
      <c r="R268" s="9"/>
      <c r="S268" s="10"/>
      <c r="T268" s="11"/>
      <c r="U268" s="12"/>
      <c r="V268" s="12"/>
      <c r="W268" s="11"/>
      <c r="X268" s="12"/>
      <c r="Y268" s="13"/>
      <c r="Z268" s="14"/>
      <c r="AB268" s="15"/>
      <c r="AE268" s="51"/>
    </row>
    <row r="269" spans="5:31" s="1" customFormat="1" x14ac:dyDescent="0.25">
      <c r="E269" s="43"/>
      <c r="F269" s="47"/>
      <c r="G269" s="42"/>
      <c r="H269" s="42"/>
      <c r="J269" s="10"/>
      <c r="K269" s="48"/>
      <c r="L269" s="49"/>
      <c r="M269" s="49"/>
      <c r="N269" s="49"/>
      <c r="O269" s="49"/>
      <c r="P269" s="49"/>
      <c r="Q269" s="49"/>
      <c r="R269" s="9"/>
      <c r="S269" s="10"/>
      <c r="T269" s="11"/>
      <c r="U269" s="12"/>
      <c r="V269" s="12"/>
      <c r="W269" s="11"/>
      <c r="X269" s="12"/>
      <c r="Y269" s="13"/>
      <c r="Z269" s="14"/>
      <c r="AB269" s="15"/>
      <c r="AE269" s="51"/>
    </row>
    <row r="270" spans="5:31" s="1" customFormat="1" x14ac:dyDescent="0.25">
      <c r="E270" s="43"/>
      <c r="F270" s="47"/>
      <c r="G270" s="42"/>
      <c r="H270" s="42"/>
      <c r="J270" s="10"/>
      <c r="K270" s="48"/>
      <c r="L270" s="49"/>
      <c r="M270" s="49"/>
      <c r="N270" s="49"/>
      <c r="O270" s="49"/>
      <c r="P270" s="49"/>
      <c r="Q270" s="49"/>
      <c r="R270" s="9"/>
      <c r="S270" s="10"/>
      <c r="T270" s="11"/>
      <c r="U270" s="12"/>
      <c r="V270" s="12"/>
      <c r="W270" s="11"/>
      <c r="X270" s="12"/>
      <c r="Y270" s="13"/>
      <c r="Z270" s="14"/>
      <c r="AB270" s="15"/>
      <c r="AE270" s="51"/>
    </row>
    <row r="271" spans="5:31" s="1" customFormat="1" x14ac:dyDescent="0.25">
      <c r="E271" s="43"/>
      <c r="F271" s="47"/>
      <c r="G271" s="42"/>
      <c r="H271" s="42"/>
      <c r="J271" s="10"/>
      <c r="K271" s="48"/>
      <c r="L271" s="49"/>
      <c r="M271" s="49"/>
      <c r="N271" s="49"/>
      <c r="O271" s="49"/>
      <c r="P271" s="49"/>
      <c r="Q271" s="49"/>
      <c r="R271" s="9"/>
      <c r="S271" s="10"/>
      <c r="T271" s="11"/>
      <c r="U271" s="12"/>
      <c r="V271" s="12"/>
      <c r="W271" s="11"/>
      <c r="X271" s="12"/>
      <c r="Y271" s="13"/>
      <c r="Z271" s="14"/>
      <c r="AB271" s="15"/>
      <c r="AE271" s="51"/>
    </row>
    <row r="272" spans="5:31" s="1" customFormat="1" x14ac:dyDescent="0.25">
      <c r="E272" s="43"/>
      <c r="F272" s="47"/>
      <c r="G272" s="42"/>
      <c r="H272" s="42"/>
      <c r="J272" s="10"/>
      <c r="K272" s="48"/>
      <c r="L272" s="49"/>
      <c r="M272" s="49"/>
      <c r="N272" s="49"/>
      <c r="O272" s="49"/>
      <c r="P272" s="49"/>
      <c r="Q272" s="49"/>
      <c r="R272" s="9"/>
      <c r="S272" s="10"/>
      <c r="T272" s="11"/>
      <c r="U272" s="12"/>
      <c r="V272" s="12"/>
      <c r="W272" s="11"/>
      <c r="X272" s="12"/>
      <c r="Y272" s="13"/>
      <c r="Z272" s="14"/>
      <c r="AB272" s="15"/>
      <c r="AE272" s="51"/>
    </row>
    <row r="273" spans="5:31" s="1" customFormat="1" x14ac:dyDescent="0.25">
      <c r="E273" s="43"/>
      <c r="F273" s="47"/>
      <c r="G273" s="42"/>
      <c r="H273" s="42"/>
      <c r="J273" s="10"/>
      <c r="K273" s="48"/>
      <c r="L273" s="49"/>
      <c r="M273" s="49"/>
      <c r="N273" s="49"/>
      <c r="O273" s="49"/>
      <c r="P273" s="49"/>
      <c r="Q273" s="49"/>
      <c r="R273" s="9"/>
      <c r="S273" s="10"/>
      <c r="T273" s="11"/>
      <c r="U273" s="12"/>
      <c r="V273" s="12"/>
      <c r="W273" s="11"/>
      <c r="X273" s="12"/>
      <c r="Y273" s="13"/>
      <c r="Z273" s="14"/>
      <c r="AB273" s="15"/>
      <c r="AE273" s="51"/>
    </row>
    <row r="274" spans="5:31" s="1" customFormat="1" x14ac:dyDescent="0.25">
      <c r="E274" s="43"/>
      <c r="F274" s="47"/>
      <c r="G274" s="42"/>
      <c r="H274" s="42"/>
      <c r="J274" s="10"/>
      <c r="K274" s="48"/>
      <c r="L274" s="49"/>
      <c r="M274" s="49"/>
      <c r="N274" s="49"/>
      <c r="O274" s="49"/>
      <c r="P274" s="49"/>
      <c r="Q274" s="49"/>
      <c r="R274" s="9"/>
      <c r="S274" s="10"/>
      <c r="T274" s="11"/>
      <c r="U274" s="12"/>
      <c r="V274" s="12"/>
      <c r="W274" s="11"/>
      <c r="X274" s="12"/>
      <c r="Y274" s="13"/>
      <c r="Z274" s="14"/>
      <c r="AB274" s="15"/>
      <c r="AE274" s="51"/>
    </row>
    <row r="275" spans="5:31" s="1" customFormat="1" x14ac:dyDescent="0.25">
      <c r="E275" s="43"/>
      <c r="F275" s="47"/>
      <c r="G275" s="42"/>
      <c r="H275" s="42"/>
      <c r="J275" s="10"/>
      <c r="K275" s="48"/>
      <c r="L275" s="49"/>
      <c r="M275" s="49"/>
      <c r="N275" s="49"/>
      <c r="O275" s="49"/>
      <c r="P275" s="49"/>
      <c r="Q275" s="49"/>
      <c r="R275" s="9"/>
      <c r="S275" s="10"/>
      <c r="T275" s="11"/>
      <c r="U275" s="12"/>
      <c r="V275" s="12"/>
      <c r="W275" s="11"/>
      <c r="X275" s="12"/>
      <c r="Y275" s="13"/>
      <c r="Z275" s="14"/>
      <c r="AB275" s="15"/>
      <c r="AE275" s="51"/>
    </row>
    <row r="276" spans="5:31" s="1" customFormat="1" x14ac:dyDescent="0.25">
      <c r="E276" s="43"/>
      <c r="F276" s="47"/>
      <c r="G276" s="42"/>
      <c r="H276" s="42"/>
      <c r="J276" s="10"/>
      <c r="K276" s="48"/>
      <c r="L276" s="49"/>
      <c r="M276" s="49"/>
      <c r="N276" s="49"/>
      <c r="O276" s="49"/>
      <c r="P276" s="49"/>
      <c r="Q276" s="49"/>
      <c r="R276" s="9"/>
      <c r="S276" s="10"/>
      <c r="T276" s="11"/>
      <c r="U276" s="12"/>
      <c r="V276" s="12"/>
      <c r="W276" s="11"/>
      <c r="X276" s="12"/>
      <c r="Y276" s="13"/>
      <c r="Z276" s="14"/>
      <c r="AB276" s="15"/>
      <c r="AE276" s="51"/>
    </row>
    <row r="277" spans="5:31" s="1" customFormat="1" x14ac:dyDescent="0.25">
      <c r="E277" s="43"/>
      <c r="F277" s="47"/>
      <c r="G277" s="42"/>
      <c r="H277" s="42"/>
      <c r="J277" s="10"/>
      <c r="K277" s="48"/>
      <c r="L277" s="49"/>
      <c r="M277" s="49"/>
      <c r="N277" s="49"/>
      <c r="O277" s="49"/>
      <c r="P277" s="49"/>
      <c r="Q277" s="49"/>
      <c r="R277" s="9"/>
      <c r="S277" s="10"/>
      <c r="T277" s="11"/>
      <c r="U277" s="12"/>
      <c r="V277" s="12"/>
      <c r="W277" s="11"/>
      <c r="X277" s="12"/>
      <c r="Y277" s="13"/>
      <c r="Z277" s="14"/>
      <c r="AB277" s="15"/>
      <c r="AE277" s="51"/>
    </row>
    <row r="278" spans="5:31" s="1" customFormat="1" x14ac:dyDescent="0.25">
      <c r="E278" s="43"/>
      <c r="F278" s="47"/>
      <c r="G278" s="42"/>
      <c r="H278" s="42"/>
      <c r="J278" s="10"/>
      <c r="K278" s="48"/>
      <c r="L278" s="49"/>
      <c r="M278" s="49"/>
      <c r="N278" s="49"/>
      <c r="O278" s="49"/>
      <c r="P278" s="49"/>
      <c r="Q278" s="49"/>
      <c r="R278" s="9"/>
      <c r="S278" s="10"/>
      <c r="T278" s="11"/>
      <c r="U278" s="12"/>
      <c r="V278" s="12"/>
      <c r="W278" s="11"/>
      <c r="X278" s="12"/>
      <c r="Y278" s="13"/>
      <c r="Z278" s="14"/>
      <c r="AB278" s="15"/>
      <c r="AE278" s="51"/>
    </row>
    <row r="279" spans="5:31" x14ac:dyDescent="0.25">
      <c r="AE279" s="51"/>
    </row>
    <row r="280" spans="5:31" x14ac:dyDescent="0.25">
      <c r="AE280" s="51"/>
    </row>
    <row r="281" spans="5:31" x14ac:dyDescent="0.25">
      <c r="AE281" s="51"/>
    </row>
    <row r="282" spans="5:31" x14ac:dyDescent="0.25">
      <c r="AE282" s="51"/>
    </row>
    <row r="283" spans="5:31" x14ac:dyDescent="0.25">
      <c r="AE283" s="51"/>
    </row>
    <row r="284" spans="5:31" x14ac:dyDescent="0.25">
      <c r="AE284" s="51"/>
    </row>
    <row r="285" spans="5:31" x14ac:dyDescent="0.25">
      <c r="AE285" s="51"/>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Esperanza Garcia Rodriguez</dc:creator>
  <cp:lastModifiedBy>Martha Esperanza Garcia Rodriguez</cp:lastModifiedBy>
  <dcterms:created xsi:type="dcterms:W3CDTF">2021-07-16T20:04:20Z</dcterms:created>
  <dcterms:modified xsi:type="dcterms:W3CDTF">2021-07-16T20:06:18Z</dcterms:modified>
</cp:coreProperties>
</file>