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rupo Contratos\240-Grupo de Contratos\14031-Grupo de Contratos 2021\Documentos Generales\20.Secop II\Publicación\Informe Procesos Publicados\"/>
    </mc:Choice>
  </mc:AlternateContent>
  <bookViews>
    <workbookView xWindow="120" yWindow="120" windowWidth="21720" windowHeight="12585"/>
  </bookViews>
  <sheets>
    <sheet name="Relación de Contratos" sheetId="1" r:id="rId1"/>
    <sheet name="Desiertos" sheetId="3" r:id="rId2"/>
    <sheet name="Secop" sheetId="4" state="hidden" r:id="rId3"/>
    <sheet name="Hoja1" sheetId="5" state="hidden" r:id="rId4"/>
    <sheet name="Hoja2" sheetId="6" state="hidden" r:id="rId5"/>
    <sheet name="Hoja3" sheetId="7" state="hidden" r:id="rId6"/>
  </sheets>
  <externalReferences>
    <externalReference r:id="rId7"/>
    <externalReference r:id="rId8"/>
  </externalReferences>
  <definedNames>
    <definedName name="_xlnm._FilterDatabase" localSheetId="1" hidden="1">Desiertos!$A$1:$R$18</definedName>
    <definedName name="_xlnm._FilterDatabase" localSheetId="4" hidden="1">Hoja2!$A$1:$K$64</definedName>
    <definedName name="_xlnm._FilterDatabase" localSheetId="0" hidden="1">'Relación de Contratos'!$36:$138</definedName>
    <definedName name="_xlnm._FilterDatabase" localSheetId="2" hidden="1">Secop!$A$1:$J$49</definedName>
    <definedName name="_GoBack" localSheetId="0">'Relación de Contratos'!$Q$136</definedName>
    <definedName name="_xlnm.Print_Area" localSheetId="4">Hoja2!$A$1:$I$64</definedName>
  </definedNames>
  <calcPr calcId="162913"/>
</workbook>
</file>

<file path=xl/calcChain.xml><?xml version="1.0" encoding="utf-8"?>
<calcChain xmlns="http://schemas.openxmlformats.org/spreadsheetml/2006/main">
  <c r="B2" i="7" l="1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1" i="7"/>
  <c r="I3" i="5" l="1"/>
  <c r="BP138" i="1" l="1"/>
  <c r="BP135" i="1"/>
  <c r="BP136" i="1"/>
  <c r="BP128" i="1"/>
  <c r="BP129" i="1"/>
  <c r="BP130" i="1"/>
  <c r="BP131" i="1"/>
  <c r="BP132" i="1"/>
  <c r="BP133" i="1"/>
  <c r="BP134" i="1"/>
  <c r="BP127" i="1"/>
  <c r="BP126" i="1"/>
  <c r="BP125" i="1"/>
  <c r="K20" i="3" l="1"/>
  <c r="BP107" i="1" l="1"/>
  <c r="BP108" i="1"/>
  <c r="BP109" i="1"/>
  <c r="BP110" i="1"/>
  <c r="BP111" i="1"/>
  <c r="BP112" i="1"/>
  <c r="BP113" i="1"/>
  <c r="BP114" i="1"/>
  <c r="BP116" i="1"/>
  <c r="BP117" i="1"/>
  <c r="BP118" i="1"/>
  <c r="BP119" i="1"/>
  <c r="BP120" i="1"/>
  <c r="BP121" i="1"/>
  <c r="BP122" i="1"/>
  <c r="BP123" i="1"/>
  <c r="BF49" i="1" l="1"/>
  <c r="BP87" i="1"/>
  <c r="BP86" i="1" l="1"/>
  <c r="BP84" i="1"/>
  <c r="BP83" i="1"/>
  <c r="BF83" i="1"/>
  <c r="BF73" i="1" l="1"/>
  <c r="L25" i="1" l="1"/>
  <c r="BP98" i="1" l="1"/>
  <c r="BP101" i="1"/>
  <c r="BP106" i="1"/>
  <c r="BP94" i="1"/>
  <c r="BP104" i="1"/>
  <c r="BP103" i="1"/>
  <c r="BP99" i="1"/>
  <c r="BP96" i="1"/>
  <c r="BP102" i="1"/>
  <c r="BP100" i="1"/>
  <c r="BP105" i="1"/>
  <c r="L24" i="1" l="1"/>
  <c r="L23" i="1"/>
  <c r="L22" i="1"/>
  <c r="L21" i="1"/>
  <c r="L20" i="1"/>
  <c r="L19" i="1"/>
  <c r="L15" i="1"/>
  <c r="L18" i="1"/>
  <c r="L14" i="1"/>
  <c r="L13" i="1"/>
  <c r="L16" i="1"/>
  <c r="L12" i="1"/>
  <c r="L11" i="1"/>
  <c r="L17" i="1"/>
  <c r="L7" i="1" l="1"/>
  <c r="L9" i="1"/>
  <c r="L6" i="1"/>
  <c r="L8" i="1"/>
  <c r="L5" i="1"/>
  <c r="BP73" i="1" l="1"/>
  <c r="BP75" i="1"/>
  <c r="BP82" i="1"/>
  <c r="BP95" i="1"/>
  <c r="BP85" i="1"/>
  <c r="BD53" i="1" l="1"/>
  <c r="BF53" i="1"/>
  <c r="BP71" i="1" l="1"/>
  <c r="BP68" i="1"/>
  <c r="BP72" i="1"/>
  <c r="BP69" i="1"/>
  <c r="BP66" i="1"/>
  <c r="BP67" i="1"/>
  <c r="BP70" i="1"/>
  <c r="BP65" i="1"/>
  <c r="BJ60" i="1" l="1"/>
  <c r="BJ57" i="1"/>
  <c r="BP62" i="1" l="1"/>
  <c r="BP74" i="1"/>
  <c r="BP64" i="1"/>
  <c r="BP81" i="1" l="1"/>
  <c r="BP80" i="1" l="1"/>
  <c r="BP50" i="1"/>
  <c r="BF69" i="1"/>
  <c r="BF67" i="1"/>
  <c r="BF70" i="1"/>
  <c r="BF65" i="1"/>
  <c r="BF66" i="1"/>
  <c r="BF63" i="1" l="1"/>
  <c r="BF64" i="1"/>
  <c r="BP61" i="1"/>
  <c r="BP59" i="1"/>
  <c r="BP58" i="1"/>
  <c r="BP63" i="1"/>
  <c r="BF58" i="1"/>
  <c r="BF59" i="1"/>
  <c r="BF62" i="1"/>
  <c r="BP60" i="1"/>
  <c r="BF61" i="1"/>
  <c r="BF60" i="1" l="1"/>
  <c r="BF51" i="1"/>
  <c r="BP51" i="1"/>
  <c r="BP56" i="1"/>
  <c r="BF56" i="1"/>
  <c r="BP55" i="1"/>
  <c r="BF55" i="1"/>
  <c r="BP57" i="1" l="1"/>
  <c r="BP54" i="1"/>
  <c r="BF54" i="1"/>
  <c r="BF50" i="1"/>
  <c r="BF48" i="1"/>
  <c r="BP49" i="1"/>
  <c r="BP37" i="1"/>
  <c r="BP39" i="1"/>
  <c r="BP41" i="1"/>
  <c r="BP40" i="1"/>
  <c r="BP42" i="1"/>
  <c r="BP44" i="1"/>
  <c r="BP43" i="1"/>
  <c r="BP45" i="1"/>
  <c r="BP46" i="1"/>
  <c r="BP76" i="1"/>
  <c r="BP47" i="1"/>
  <c r="BP77" i="1"/>
  <c r="BP78" i="1"/>
  <c r="BP79" i="1"/>
  <c r="BP48" i="1"/>
  <c r="BP52" i="1"/>
  <c r="BP53" i="1"/>
  <c r="BP38" i="1"/>
  <c r="BF52" i="1"/>
  <c r="BJ52" i="1"/>
  <c r="BJ47" i="1"/>
  <c r="BJ48" i="1"/>
  <c r="BJ37" i="1"/>
  <c r="BJ39" i="1"/>
  <c r="BJ50" i="1"/>
  <c r="BJ51" i="1"/>
  <c r="BJ38" i="1"/>
  <c r="BJ40" i="1" l="1"/>
  <c r="BJ45" i="1"/>
  <c r="BJ42" i="1"/>
  <c r="BJ46" i="1"/>
  <c r="BJ44" i="1"/>
  <c r="BJ49" i="1"/>
  <c r="BJ53" i="1"/>
</calcChain>
</file>

<file path=xl/comments1.xml><?xml version="1.0" encoding="utf-8"?>
<comments xmlns="http://schemas.openxmlformats.org/spreadsheetml/2006/main">
  <authors>
    <author>Leidy Johana Atehortua Alvarez</author>
  </authors>
  <commentList>
    <comment ref="AF51" authorId="0" shapeId="0">
      <text>
        <r>
          <rPr>
            <b/>
            <sz val="9"/>
            <color indexed="81"/>
            <rFont val="Tahoma"/>
            <family val="2"/>
          </rPr>
          <t>Leidy Johana Atehortua Alvarez:</t>
        </r>
        <r>
          <rPr>
            <sz val="9"/>
            <color indexed="81"/>
            <rFont val="Tahoma"/>
            <family val="2"/>
          </rPr>
          <t xml:space="preserve">
Validar porque no tiene AIU, lo anterior dado que es un contrato de obra</t>
        </r>
      </text>
    </comment>
    <comment ref="AF66" authorId="0" shapeId="0">
      <text>
        <r>
          <rPr>
            <b/>
            <sz val="9"/>
            <color indexed="81"/>
            <rFont val="Tahoma"/>
            <family val="2"/>
          </rPr>
          <t>Leidy Johana Atehortua Alvarez:</t>
        </r>
        <r>
          <rPr>
            <sz val="9"/>
            <color indexed="81"/>
            <rFont val="Tahoma"/>
            <family val="2"/>
          </rPr>
          <t xml:space="preserve">
Sobra un peso por el ajuste del IVA</t>
        </r>
      </text>
    </comment>
  </commentList>
</comments>
</file>

<file path=xl/sharedStrings.xml><?xml version="1.0" encoding="utf-8"?>
<sst xmlns="http://schemas.openxmlformats.org/spreadsheetml/2006/main" count="5033" uniqueCount="845">
  <si>
    <t>DEPENDENCIA</t>
  </si>
  <si>
    <t>FECHA DE RECIBO</t>
  </si>
  <si>
    <t>CONFIRMACIÓN PAA
(Si o no)</t>
  </si>
  <si>
    <t>FECHA DEL ESTUDIO PREVIO (Fecha de recibido en precontractual)</t>
  </si>
  <si>
    <t>FECHA DE APERTURA DEL PROCESO</t>
  </si>
  <si>
    <t xml:space="preserve">Nº PROCESO </t>
  </si>
  <si>
    <t>FECHA PUBLICACIÓN PLATAFORMA</t>
  </si>
  <si>
    <t>N° SOLICITUD PEDIDO SAP</t>
  </si>
  <si>
    <t>MODALIDAD DE SELECCIÓN</t>
  </si>
  <si>
    <t>CLASE DE LA MODALIDAD</t>
  </si>
  <si>
    <t>CLASE DEL CONTRATO</t>
  </si>
  <si>
    <t>ORDENADOR GASTO</t>
  </si>
  <si>
    <t>CONTRATO INTERADMINISTRATIVO/CONVENIO NO.</t>
  </si>
  <si>
    <t>FECHA DE EJECUCIÓN INTERADMINISTRATIVO</t>
  </si>
  <si>
    <t>NIT ENTIDAD DONDE PROVIENEN LOS RECUROS</t>
  </si>
  <si>
    <t>FUERZA</t>
  </si>
  <si>
    <t>OBJETO CONTRACTUAL</t>
  </si>
  <si>
    <t>VALOR PRESUPUESTO OFICIAL</t>
  </si>
  <si>
    <t>NO. CDP</t>
  </si>
  <si>
    <t>RUBRO</t>
  </si>
  <si>
    <t>CONCEPTO</t>
  </si>
  <si>
    <t xml:space="preserve">RESPONSABLE </t>
  </si>
  <si>
    <t>PLAZO DE EJECUCION</t>
  </si>
  <si>
    <t>EVALUADOR JURIDICO</t>
  </si>
  <si>
    <t>EVALUADOR TECNICO</t>
  </si>
  <si>
    <t>EVALUADOR ECONOMICO</t>
  </si>
  <si>
    <t>EVALUADOR FINANCIERO</t>
  </si>
  <si>
    <t>ESTADO</t>
  </si>
  <si>
    <t xml:space="preserve">FECHA DEL CONTRATO </t>
  </si>
  <si>
    <t>N° CONTRATO EN SAP</t>
  </si>
  <si>
    <t>CONTRATISTA</t>
  </si>
  <si>
    <t>NIT DEL CONTRATISTA</t>
  </si>
  <si>
    <t>DIGITO DE VERIFICACIÓN</t>
  </si>
  <si>
    <t>REPRESENTANTE LEGAL</t>
  </si>
  <si>
    <t>NUMERO POLIZA</t>
  </si>
  <si>
    <t>COMPAÑIA ASEGURADORA</t>
  </si>
  <si>
    <t>RIESGOS ASEGURADOS</t>
  </si>
  <si>
    <t>FECHA EXPEDICION  POLIZA</t>
  </si>
  <si>
    <t>VALOR DEL CONTRATO</t>
  </si>
  <si>
    <t>RP</t>
  </si>
  <si>
    <t>FECHA PROYECTADA DE LIQUIDACIÓN (Plazo +4 meses)</t>
  </si>
  <si>
    <t>RESPONSABLE</t>
  </si>
  <si>
    <t>FECHA DE SOLICITUD DE ADICIÓN</t>
  </si>
  <si>
    <t xml:space="preserve">FUNCIONARIO QUE LA SOLICITA </t>
  </si>
  <si>
    <t>ADICIONES</t>
  </si>
  <si>
    <t>FECHA DE LA ADICIÓN</t>
  </si>
  <si>
    <t>VALOR ADICIONES</t>
  </si>
  <si>
    <t>PRORROGADO
(Fecha)</t>
  </si>
  <si>
    <t>CDP DE LA ADICIÓN</t>
  </si>
  <si>
    <t>NUMERO POLIZA
ADICIÓN</t>
  </si>
  <si>
    <t>FECHA EXPEDICION  POLIZA
ADICIÓN</t>
  </si>
  <si>
    <t>FECHA DE VIGENCIA POLIZA ADICIÓN</t>
  </si>
  <si>
    <t>VALOR POLIZA ADICIÓN</t>
  </si>
  <si>
    <t>RP DE LA ADICIÓN</t>
  </si>
  <si>
    <t>VALOR TOTAL DEL CONTRATO (Incluye adición)</t>
  </si>
  <si>
    <t>VALOR PAGADO 
(Dato archivo consolidado)</t>
  </si>
  <si>
    <t>SALDO
(Dato archivo consolidado)</t>
  </si>
  <si>
    <t>ESTADO DEL CONTRATO
(Ejecución, Ejecutado, Liquidado)</t>
  </si>
  <si>
    <t xml:space="preserve">% DE EJECUCIÓN </t>
  </si>
  <si>
    <t>NOMBRE DEL INTERVENTOR</t>
  </si>
  <si>
    <t>NOMBRE DEL SUPERVISOR</t>
  </si>
  <si>
    <t>CEDULA DEL SUPERVISOR</t>
  </si>
  <si>
    <t>FECHA DE LIQUIDACIÓN
(Fecha del acta)</t>
  </si>
  <si>
    <t>FECHA DE RECIBO DE LA LIQUDIACIÓN  EN CONTRATOS</t>
  </si>
  <si>
    <t>PLAZO DEL CONTRATO SIRECI</t>
  </si>
  <si>
    <t>OBSERVACIONES</t>
  </si>
  <si>
    <t>Clase I Comedores de Tropa</t>
  </si>
  <si>
    <t>Si</t>
  </si>
  <si>
    <t>007-001-2017</t>
  </si>
  <si>
    <t>Pendiente</t>
  </si>
  <si>
    <t xml:space="preserve">Selección Abreviada </t>
  </si>
  <si>
    <t>Menor Cuantía</t>
  </si>
  <si>
    <t>Suministro</t>
  </si>
  <si>
    <t>Coronel (r) Freddy Quintero Oliveros</t>
  </si>
  <si>
    <t>No aplica</t>
  </si>
  <si>
    <t>Propios</t>
  </si>
  <si>
    <t>Ejercito</t>
  </si>
  <si>
    <t>SUMINISTRO DE GAS PROPANO CON DESTINO A LOS COMEDORES DE TROPA DE LA BR4, BR15 Y BR17 ADMINISTRADOS POR LA AGENCIA LOGISTICA DE LAS FUERZAS MILITARES REGIONAL ANTIOQUIA CHOCO Y OTRAS POSIBLES UNIDADES QUE LO REQUIERAN</t>
  </si>
  <si>
    <t>A-5-1-1-1-0-1-3</t>
  </si>
  <si>
    <t>Leidy Johana Atehortua Alvarez</t>
  </si>
  <si>
    <t>Vanessa Cardona Jaramillo</t>
  </si>
  <si>
    <t>Shirley Natalia Jimenez Lopera</t>
  </si>
  <si>
    <t>Carmen Johana Ortiz Cortes</t>
  </si>
  <si>
    <t>Dora Alba Muñeton Zapata</t>
  </si>
  <si>
    <t>Legalización</t>
  </si>
  <si>
    <t>007-002-2017</t>
  </si>
  <si>
    <t xml:space="preserve">Jhon Dario Vega </t>
  </si>
  <si>
    <t>496-47-994000007709</t>
  </si>
  <si>
    <t>Compañía Aseguradora Solidaria de Colombia</t>
  </si>
  <si>
    <t xml:space="preserve">Cumplimiento 
Pago de Salarios 
Calidad </t>
  </si>
  <si>
    <t>Sindy Jimenez Foronda</t>
  </si>
  <si>
    <t>Minima Cuantía</t>
  </si>
  <si>
    <t xml:space="preserve">Minima </t>
  </si>
  <si>
    <t>SUMINISTRO DE VALES DE ALIMENTACIÓN PARA SER ENTREGADOS A LOS SOLDADOS EN LOS DIFERENTES COMEDORES DE TROPA ADMINISTRADOS POR LA REGIONAL ANTIOQUIA-CHOCO</t>
  </si>
  <si>
    <t xml:space="preserve">A-5-1-1-1-0-1-20 </t>
  </si>
  <si>
    <t>Bibiana Maria Velez</t>
  </si>
  <si>
    <t xml:space="preserve">Marta Patricia Noreña Tamayo </t>
  </si>
  <si>
    <t>Liberty Seguros S.A.</t>
  </si>
  <si>
    <t>Cumplimiento 
Pago de Salarios</t>
  </si>
  <si>
    <t>Shirley Natalia Jiemenez Lopera</t>
  </si>
  <si>
    <t>007-003-2017</t>
  </si>
  <si>
    <t xml:space="preserve">SUMINISTRO DE BOLSAS DE MUESTREO ESTÉRILES IDEALES PARA TRANSPORTE Y ALMACENAMIENTO DE MUESTRAS SÓLIDO, SEMISÓLIDO Y LÍQUIDO (ZIPLOCK) Y SURTIDOS DE ADHESIVOS PARA LAS MUESTRAS MICROBIOLÓGICAS PARA LOS COMEDORES DE TROPA ADMINISTRADOS POR LA REGIONAL ANTIOQUIA-CHOCO. </t>
  </si>
  <si>
    <t>A-5-1-1-1-0-1-20</t>
  </si>
  <si>
    <t>Erica Patricia Suarez Fernandez</t>
  </si>
  <si>
    <t>Claudia Maria Quiceno Ramirez</t>
  </si>
  <si>
    <t>Administrativa</t>
  </si>
  <si>
    <t>007-004-2017</t>
  </si>
  <si>
    <t>Prestación de Servicios</t>
  </si>
  <si>
    <t>PRESTACIÓN DEL SERVICIO DE FUMIGACIÓN, DESINFECCIÓN DE AMBIENTES, DESRATIZACIÓN Y/O CONTROL DE ROEDORES, LIMPIEZA Y MANTENIMIENTO DE TANQUES DE ALMACENAMIENTO DE AGUA POTABLE PARA LA REGIONAL ANTIOQUIA-CHOCÓ.</t>
  </si>
  <si>
    <t xml:space="preserve">A-5-1-1-2-0-16 </t>
  </si>
  <si>
    <t>Mantenimiento</t>
  </si>
  <si>
    <t>Luz Bibiana Ocampo Ocampo</t>
  </si>
  <si>
    <t>007-005-2017</t>
  </si>
  <si>
    <t>Yurledy Gomez Gonzalez</t>
  </si>
  <si>
    <t>Negocios Especiales</t>
  </si>
  <si>
    <t>SUMINISTRO DE VÍVERES SECOS, FRESCOS, LÁCTEOS Y SUS DERIVADOS, BEBIDAS GASEOSAS, AGUA, REFRESCOS, JUGOS, PRODUCTOS DE  PANADERÍA Y DERIVADOS, CONFITERÍA, LÍNEA DE MECATOS , LÍNEA DE ASEO PERSONAL Y HOGAR  ENTRE OTROS BIENES QUE SE LLEGAREN A NECESITAR PARA ATENDER LOS NEGOCIOS QUE SE CELEBREN EN CUMPLIMIENTO DE LA MISIÓN INSTITUCIONAL</t>
  </si>
  <si>
    <t xml:space="preserve">A-5-1-1-1-0-1-11 </t>
  </si>
  <si>
    <t>Sindy Valencia Leyes</t>
  </si>
  <si>
    <t xml:space="preserve">Jose Apolinar Giraldo Botero </t>
  </si>
  <si>
    <t>550-47-994000008797</t>
  </si>
  <si>
    <t xml:space="preserve">Cumplimiento 
Pago de Salarios </t>
  </si>
  <si>
    <t>007-006-2017</t>
  </si>
  <si>
    <t>SUMINISTRO DE ELEMENTOS DE COCINA PARA LOS COMEDORES DE TROPA DE LA BR-4, BR-15 Y BR-17 ADMINISTRADOS POR LA REGIONAL ANTIOQUIA-CHOCO ADMINISTRADOS POR LA AGENCIA LOGÍSTICA DE LAS FUERZAS MILITARES Y OTRAS POSIBLES UNIDADES QUE LO REQUIERAN</t>
  </si>
  <si>
    <t>A-5-1-1-1-0-1-21</t>
  </si>
  <si>
    <t>En proceso de selección</t>
  </si>
  <si>
    <t>CADS</t>
  </si>
  <si>
    <t>007-007-2017</t>
  </si>
  <si>
    <t>SUMINISTRO DE SALCHICHÓN POR 500 GRS CON DESTINO A LOS CADS ADMINISTRADOS POR LA  REGIONAL ANTIOQUIA CHOCO, UBICADOS EN LAS UNIDADES MILITARES Y OTRAS POSIBLES UNIDADES QUE LO REQUIERAN</t>
  </si>
  <si>
    <t>Víveres y Rancho</t>
  </si>
  <si>
    <t>007-008-2017</t>
  </si>
  <si>
    <t>SUMINISTRO DE ELEMENTOS PARA BOTIQUÍN DE LA REGIONAL ANTIOQUIA-CHOCÓ DE LA AGENCIA LOGÍSTICA DE LAS FUERZAS MILITARES</t>
  </si>
  <si>
    <t xml:space="preserve">S&amp;S SUMINISTROS EMPRESARIALES SAS </t>
  </si>
  <si>
    <t xml:space="preserve">SANDRA MILENA TOVAR CASTAÑO  </t>
  </si>
  <si>
    <t>007-009-2017</t>
  </si>
  <si>
    <t xml:space="preserve">ADQUISICIÓN DE VESTUARIO DE LABOR PARA EL PERSONAL QUE LABORA EN LOS COMEDORES DE TROPA Y QUE CONFORMA LA PLANTA TEMPORAL DE LA AGENCIA LOGÍSTICA DE LAS FUERZAS MILITARES EN LA REGIONAL ANTIOQUIA-CHOCÓ. </t>
  </si>
  <si>
    <t>Dora Alba Muñeton</t>
  </si>
  <si>
    <t>007-010-2017</t>
  </si>
  <si>
    <t>PRESTACIÓN DEL SERVICIO Y SUMINISTRO DE ELEMENTOS PARA EL CUMPLIMIENTO DE LAS ACTIVIDADES CONSIDERADAS EN EL PLAN DE BIENESTAR Y ESTÍMULOS PARA LA REGIONAL ANTIOQUIA-CHOCÓ DE LA AGENCIA LOGÍSTICA DE LAS FUERZAS MILITARES, PARA LA VIGENCIA 2017.</t>
  </si>
  <si>
    <t xml:space="preserve">A-2-0-4-21-4 
A-5-1-1-2-0-10 </t>
  </si>
  <si>
    <t>007-011-2017</t>
  </si>
  <si>
    <t>SUMINISTRO DE EQUIPOS DE COCINA CON DESTINO A LOS COMEDORES DE TROPA DE LA BR - 04, BR – 15 Y BR – 17 ADMINISTRADOS POR LA AGENCIA LOGÍSTICA DE LAS FUERZAS MILITARES Y OTRAS POSIBLES UNIDADES QUE LO REQUIERAN</t>
  </si>
  <si>
    <t xml:space="preserve">Compra de Equipos </t>
  </si>
  <si>
    <t>007-012-2017</t>
  </si>
  <si>
    <t>REALIZACIÓN DE EXÁMENES OCUPACIONALES DE INGRESO, RETIRO Y/O PERIÓDICOS AL PERSONAL DE PLANTA DE LA REGIONAL ANTIOQUÍA-CHOCÓ DE LA AGENCIA LOGÍSTICA DE LAS FUERZAS MILITARES EN MEDELLÍN</t>
  </si>
  <si>
    <t xml:space="preserve">A-2-0-4-41-13 </t>
  </si>
  <si>
    <t>Otros gastos por adquisición de servicios</t>
  </si>
  <si>
    <t>007-013-2017</t>
  </si>
  <si>
    <t>REALIZACIÓN DE EXÁMENES OCUPACIONALES DE INGRESO, RETIRO Y/O PERIÓDICOS AL PERSONAL DE PLANTA DE LA REGIONAL ANTIOQUÍA-CHOCÓ DE LA AGENCIA LOGÍSTICA DE LAS FUERZAS MILITARES EN QUIBDÓ.</t>
  </si>
  <si>
    <t>007-014-2017</t>
  </si>
  <si>
    <t>REALIZACIÓN DE EXÁMENES OCUPACIONALES DE INGRESO, RETIRO Y/O PERIÓDICOS AL PERSONAL DE PLANTA DE LA REGIONAL ANTIOQUÍA-CHOCÓ DE LA AGENCIA LOGÍSTICA DE LAS FUERZAS MILITARES EN URABÁ</t>
  </si>
  <si>
    <t>007-015-2017</t>
  </si>
  <si>
    <t>COMPRA, RECARGA Y MANTENIMIENTO DE EXTINTORES DE PROPIEDAD DE LA AGENCIA LOGÍSTICA DE LAS FUERZAS MILITARES REGIONAL ANTIOQUIA-CHOCÓ</t>
  </si>
  <si>
    <t>007-016-2017</t>
  </si>
  <si>
    <t>PRESTACIÓN DEL SERVICIO DE MANTENIMIENTO PREVENTIVO Y CORRECTIVO A TODO COSTO (INCLUIDO REPUESTOS, TRANSPORTE, TRASLADOS DE PERSONAL, MANO DE OBRA, VIÁTICOS, ETC.), PARA LOS VEHÍCULOS ASIGNADOS A LA REGIONAL ANTIOQUIA–CHOCÓ DE LA AGENCIA LOGÍSTICA DE LAS FUERZAS MILITARES</t>
  </si>
  <si>
    <t xml:space="preserve">A-5-1-1-2-0-16 
A-5-1-1-2-0-16 </t>
  </si>
  <si>
    <t>Santiago Trujillo Mora</t>
  </si>
  <si>
    <t>007-017-2017</t>
  </si>
  <si>
    <t>SUMINISTRO DE PRODUCTOS DE LIMPIEZA Y DESINFECCIÓN PARA LAS UNIDADES DE LA REGIONAL ANTIOQUIA-CHOCÓ.</t>
  </si>
  <si>
    <t>08-02-2017
No obstante es de suma importancia anotar que el usuario de la pagina web de Vanessa. Cardon ha tenido problemas en la publicación y para el cargue del presente proceso se registraron dos casos en la mesa de ayuda, sin solución, por tal motivo se procedió a publicar con el usuario de leidy.atehortua
Caso N°1  52325 Caso N°2  52329</t>
  </si>
  <si>
    <t>007-018-2017</t>
  </si>
  <si>
    <t>SUMINISTRO DE VÍVERES SECOS, FRESCOS, LÍNEA DE ASEO PERSONAL Y DE HOGAR, LÁCTEOS Y SUS DERIVADOS, BEBIDAS NO ALCOHÓLICAS, AGUAS ENTRE OTROS PRODUCTOS QUE LLEGAREN A NECESITARSE PARA EL PERSONAL DE OFICIALES, SUBOFICIALES, SOLDADOS, SUS FAMILIAS Y TODOS LOS ACANTONADOS EN LAS DIFERENTES UNIDADES MILITARES Y DEMÁS ENTIDADES COMPUESTAS POR SERVIDORES DE LA PATRIA A QUIENES SE LES SUMINISTRAN LOS ABASTECIMIENTOS EN CUMPLIMIENTO DE NUESTRA MISIÓN INSTITUCIONAL</t>
  </si>
  <si>
    <t xml:space="preserve">65-44-101142992  </t>
  </si>
  <si>
    <t>Compañía Seguros del Estado</t>
  </si>
  <si>
    <t xml:space="preserve">1801020-9  </t>
  </si>
  <si>
    <t xml:space="preserve">Suramericana </t>
  </si>
  <si>
    <t>FECHA RP</t>
  </si>
  <si>
    <t xml:space="preserve">Marino Avella Zarate </t>
  </si>
  <si>
    <t xml:space="preserve">17-44-101147466  </t>
  </si>
  <si>
    <t>Seguros del Estado</t>
  </si>
  <si>
    <t>Ejecución</t>
  </si>
  <si>
    <t>Jesus Alonso Botero García</t>
  </si>
  <si>
    <t xml:space="preserve">1804590-9  </t>
  </si>
  <si>
    <t>Jorge Eduardo Gonzalez Usma</t>
  </si>
  <si>
    <t>Adelaida Aparicio Betancourt</t>
  </si>
  <si>
    <t>007-019-2017</t>
  </si>
  <si>
    <t>007-020-2017</t>
  </si>
  <si>
    <t>SUMINISTRO DE LLANTAS PARA EL PARQUE AUTOMOTOR ASIGNADO A LA REGIONAL ANTIOQUIA–CHOCÓ DE LA AGENCIA LOGÍSTICA DE LAS FUERZAS MILITARES</t>
  </si>
  <si>
    <t xml:space="preserve">A-5-1-1-0-1-20 </t>
  </si>
  <si>
    <t>REALIZACIÓN DE EXÁMENES OCUPACIONALES DE INGRESO, RETIRO Y/O PERIÓDICOS AL PERSONAL DE PLANTA DE LA REGIONAL ANTIOQUÍA-CHOCÓ DE LA AGENCIA LOGÍSTICA DE LAS FUERZAS MILITARES EN URABÁ.</t>
  </si>
  <si>
    <t xml:space="preserve">Declarado Desierto </t>
  </si>
  <si>
    <t>007-021-2017</t>
  </si>
  <si>
    <t>007-022-2017</t>
  </si>
  <si>
    <t xml:space="preserve">Fabian Ojeda Alonso </t>
  </si>
  <si>
    <t>SALUD VITAL Y RIESGOS PROFESIONALES IPS SAS</t>
  </si>
  <si>
    <t xml:space="preserve">MARTHA LUCRECIA ARIZA  </t>
  </si>
  <si>
    <t xml:space="preserve">No aplica </t>
  </si>
  <si>
    <t>REALIZACIÓN DE EXÁMENES OCUPACIONALES DE INGRESO, RETIRO Y/O PERIÓDICOS AL PERSONAL DE PLANTA DE LA REGIONAL ANTIOQUÍA-CHOCÓ DE LA AGENCIA LOGÍSTICA DE LAS FUERZAS MILITARES EN QUIBDÓ</t>
  </si>
  <si>
    <t>85-44-101082186</t>
  </si>
  <si>
    <t>GU055793</t>
  </si>
  <si>
    <t>Confianza</t>
  </si>
  <si>
    <t>Dora Alba Muneton Zapata</t>
  </si>
  <si>
    <t>Sindy Valencia</t>
  </si>
  <si>
    <t>007-023-2017</t>
  </si>
  <si>
    <t>Cumplimiento 
Pago de Salarios Calidad</t>
  </si>
  <si>
    <t>TECNICENTRO LOS COLORES /DIEGO LOPEZ S.A.S. SUCURSAL</t>
  </si>
  <si>
    <t xml:space="preserve">JOSE ELIAS RIVERA LÓPEZ </t>
  </si>
  <si>
    <t>GU134259</t>
  </si>
  <si>
    <t>Santiago Mora Trujillo</t>
  </si>
  <si>
    <t xml:space="preserve">A-5-1-1-2-0-50 </t>
  </si>
  <si>
    <t>007-024-2017</t>
  </si>
  <si>
    <t>007-025-2017</t>
  </si>
  <si>
    <t>007-026-2017</t>
  </si>
  <si>
    <t>007-027-2017</t>
  </si>
  <si>
    <t>MANTENIMIENTO PREVENTIVO Y CORRECTIVO A TODO COSTO (INCLUIDOS REPUESTOS, TRANSPORTE, TRASLADOS, MANO DE OBRA, VIÁTICOS ETC), A LOS EQUIPOS DE COCINA INDUSTRIAL, CONGELACIÓN Y REFRIGERACIÓN, ASÍ COMO LOS AIRES ACONDICIONADOS Y MONTACARGAS PROPIEDAD DE LA AGENCIA LOGÍSTICA DE LAS FUERZAS MILITARES REGIONAL ANTIOQUIA CHOCÓ</t>
  </si>
  <si>
    <t xml:space="preserve">A-5-1-1-1-0-1-13 </t>
  </si>
  <si>
    <t>REGIONAL</t>
  </si>
  <si>
    <t>MANTENIMIENTO (A TODO COSTO, INCLUIDOS MATERIALES, TRANSPORTE, TRASLADOS, MANO DE OBRA, VIÁTICOS ETC) DE PRIMER ESCALÓN E INFRAESTRUCTURA DE LOS 13 COMEDORES DE TROPA, PERTENECIENTES A LA REGIONAL ANTIOQUIA-CHOCO DE LA AGENCIA LOGÍSTICA DE LAS FUERZAS MILITARES.</t>
  </si>
  <si>
    <t xml:space="preserve">A-2-0-4-21-5 </t>
  </si>
  <si>
    <t>007-028-2017</t>
  </si>
  <si>
    <t>MANTENIMIENTO PREVENTIVO Y CORRECTIVO A TODO COSTO (INCLUIDO REPUESTOS, CÁMARAS, DVR DESPLAZAMIENTOS VIÁTICOS ETC) DEL CIRCUITO CERRADO DE TELEVISIÓN DE LA REGIONAL ANTIOQUIA-CHOCO DE LA AGENCIA LOGÍSTICA DE LAS FUERZAS MILITARES</t>
  </si>
  <si>
    <t>007-029-2017</t>
  </si>
  <si>
    <t>007-030-2017</t>
  </si>
  <si>
    <t>SUMINISTRO DE PUNTOS ECOLÓGICOS, CANECAS PARA RECOLECCIÓN DE RESIDUOS Y BOLSAS BIODEGRADABLES DE ACUERDO AL PROGRAMA DE MANEJO DE RESIDUOS SÓLIDOS PARA TODAS LAS UNIDADES DE NEGOCIO DE LA REGIONAL ANTIOQUIA-CHOCÓ DE LA AGENCIA LOGÍSTICA DE LAS FUERZAS MILITARES</t>
  </si>
  <si>
    <t>MANTENIMIENTO PREVENTIVO Y CORRECTIVO A TODO COSTO (INCLUIDOS REPUESTOS, REACTIVOS, TRANSPORTE, TRASLADOS, MANO DE OBRA, VIÁTICOS ETC), A LOS FILTROS UV QUE SE ENCUENTRAN EN LOS COMEDORES DE TROPA DE LA AGENCIA LOGÍSTICA DE LAS FUERZAS MILITARES REGIONAL ANTIOQUIA CHOCÓ</t>
  </si>
  <si>
    <t>007-031-2017</t>
  </si>
  <si>
    <t>007-032-2017</t>
  </si>
  <si>
    <t>SOLICITUD DE PEDIDO ADICIÓN SAP</t>
  </si>
  <si>
    <t>CREACIÓN PEDIDO ADICIÓN SAP</t>
  </si>
  <si>
    <t>O800000302</t>
  </si>
  <si>
    <t>N°Contrato</t>
  </si>
  <si>
    <t>007-033-2017</t>
  </si>
  <si>
    <t>007-034-2017</t>
  </si>
  <si>
    <t>La confianza</t>
  </si>
  <si>
    <t>BIOQUIMAT LTDA</t>
  </si>
  <si>
    <t xml:space="preserve">BERNANDO AGUDELO ASCENCIO  </t>
  </si>
  <si>
    <t>DISTRIBUIDORA DE FRIOS CHOCÓ N°2</t>
  </si>
  <si>
    <t xml:space="preserve">VICENTE ALFONSO MONTOYA GONZALEZ  </t>
  </si>
  <si>
    <t xml:space="preserve">UNIDAD DE SALUD SANTA MARIA S.A.S. </t>
  </si>
  <si>
    <t>DELCY PEREA CHAVERRA</t>
  </si>
  <si>
    <t>JMALUCELLI TRAVELERS</t>
  </si>
  <si>
    <t xml:space="preserve">YURLEDY GOMEZ GONZALEZ </t>
  </si>
  <si>
    <t xml:space="preserve">GOMEZ GONZALEZ YURLEDY /ECOCONTROLES </t>
  </si>
  <si>
    <t xml:space="preserve">MANTEI S.A.S. </t>
  </si>
  <si>
    <t xml:space="preserve">MARI VICTORIA COLORADO MUÑOZ </t>
  </si>
  <si>
    <t xml:space="preserve">COMPLEMENTOS DEL SUR S.A.S. </t>
  </si>
  <si>
    <t xml:space="preserve">CLAUDIA MARIA QUICENO RAMIREZ </t>
  </si>
  <si>
    <t xml:space="preserve">MANTENIMIENTOS TÉCNICOS INTEGRADOS (MANTEI S.A.S.) </t>
  </si>
  <si>
    <t>MARY VICTORIA COLORADO MUÑOZ</t>
  </si>
  <si>
    <t>ADQUISICIÓN E INSTALACIÓN  DE AIRES ACONDICIONADOS, CON DESTINO A LOS CADS UBICADOS EN MEDELLÍN, QUIBDÓ Y URABÁ   ADMINISTRADOS POR LA AGENCIA LOGÍSTICA DE LAS FUERZAS MILITARES Y OTRAS POSIBLES UNIDADES QUE LO REQUIERAN</t>
  </si>
  <si>
    <t xml:space="preserve">compra venta </t>
  </si>
  <si>
    <t>COMPRA DE EQUIPOS</t>
  </si>
  <si>
    <t>ADQUISICIÓN DE MATERIALES PARA ADECUACIÓN DE INSTALACIONES, PISO EXTERNO, TECHO Y FACHADA DE  LA SERVITIENDA QUIBDÓ ADMINISTRADA POR LA AGENCIA LOGÍSTICA DE LAS FUERZAS MILITARES, REGIONAL ANTIOQUIA CHOCÓ.</t>
  </si>
  <si>
    <t xml:space="preserve">MATERIALES Y SUMINSTROS </t>
  </si>
  <si>
    <t>SUMINISTRO DE COMBUSTIBLE A TRAVÉS DE VALES CON DESTINO A LA FUERZA PÚBLICA, ENTIDADES ADSCRITAS AL MINISTERIO DE DEFENSA Y DEMÁS ENTES DEL ESTADO.</t>
  </si>
  <si>
    <t>Clase III</t>
  </si>
  <si>
    <t xml:space="preserve">A-5-1-1-1-0-1-3  </t>
  </si>
  <si>
    <t>COMBUSTIBLE Y OTROS DERIVADOS DEL PETRÓLEO</t>
  </si>
  <si>
    <t>Astrib Bolivar</t>
  </si>
  <si>
    <t>007-035-2017</t>
  </si>
  <si>
    <t>Luz Marina Cabeza de Albarracin</t>
  </si>
  <si>
    <t>007-036-2017</t>
  </si>
  <si>
    <t>007-037-2017</t>
  </si>
  <si>
    <t>007-038-2017</t>
  </si>
  <si>
    <t>007-039-2017</t>
  </si>
  <si>
    <t>ADMINISTRATIVA</t>
  </si>
  <si>
    <t>SI</t>
  </si>
  <si>
    <t>PRESTACIÓN DEL SERVICIO DE MANTENIMIENTO PREVENTIVO DE LA INFRAESTRUCTURA TECNOLÓGICA DE LA REGIONAL ANTIOQUIA-CHOCÓ DE LA AGENCIA LOGÍSTICA DE LAS FUERZAS MILITARES</t>
  </si>
  <si>
    <t>andres pantoja</t>
  </si>
  <si>
    <t xml:space="preserve">ASTRID SORANY BOLIVAR CARMONA </t>
  </si>
  <si>
    <t>1821449-1</t>
  </si>
  <si>
    <t>1821394-3</t>
  </si>
  <si>
    <t>65-44-101144258</t>
  </si>
  <si>
    <t xml:space="preserve">TESTLAB LABORATORIO ANÁLISIS ALIMENTOS Y AGUAS S.A.S. </t>
  </si>
  <si>
    <t xml:space="preserve">LUZ ANGELA SILVA TAMAYO </t>
  </si>
  <si>
    <t>1822093-6</t>
  </si>
  <si>
    <t>AQUASYSTEMS S.A.S.</t>
  </si>
  <si>
    <t>MARTINA WUYTS GOMEZ</t>
  </si>
  <si>
    <t>SUMINISTRO DE COMBUSTIBLES, GRASAS, LUBRICANTES, LÍQUIDO DE FRENOS, AGUA DE BATERÍA Y ADITIVO REFRIGERANTE A LAS UNIDADES DE LA ARMADA NACIONAL.</t>
  </si>
  <si>
    <t xml:space="preserve">A-5-1-1-1-0-1-3 </t>
  </si>
  <si>
    <t xml:space="preserve">COMBUSTIBLE Y OTROS DERIVADOS DEL PETRÓLEO </t>
  </si>
  <si>
    <t>URABA</t>
  </si>
  <si>
    <t>SUMINISTRO DE FRITOS CON DESTINO A LOS COMEDORES DE TROPA DE LA BR-17 ADMINISTRADOS POR LA AGENCIA LOGÍSTICA DE LAS FUERZAS MILITARES REGIONAL ANTIOQUIA CHOCÓ Y OTRAS POSIBLES UNIDADES QUE LO REQUIERAN.</t>
  </si>
  <si>
    <t>CAREPA</t>
  </si>
  <si>
    <t>SINDY JIMENEZ</t>
  </si>
  <si>
    <t>OBRA</t>
  </si>
  <si>
    <t>65-44-101144044</t>
  </si>
  <si>
    <t>1818698-6</t>
  </si>
  <si>
    <t>SEGUROS EQUIDAD</t>
  </si>
  <si>
    <t xml:space="preserve">CAJA DE COMPENSACIÓN FAMILIAR COMFENALCO ANTIOQUIA </t>
  </si>
  <si>
    <t xml:space="preserve">CARLOS MARIO ESTRADA MOLINA </t>
  </si>
  <si>
    <t xml:space="preserve">DOMOTICA SOLUCIONES S.A.S.  </t>
  </si>
  <si>
    <t xml:space="preserve">MELISSA ANDREA COGOLLO MOLINA </t>
  </si>
  <si>
    <t xml:space="preserve">DISPROMED S.A.S. </t>
  </si>
  <si>
    <t xml:space="preserve">JAVIER ALONSO OROZCO SUAREZ </t>
  </si>
  <si>
    <t>PRESTACIÓN DEL SERVICIO DE CAPACITACIÓN EN DIFERENTES TEMAS CONSIDERADOS EN EL PLAN DE CAPACITACIÓN PARA LA REGIONAL ANTIOQUIA-CHOCÓ DE LA AGENCIA LOGÍSTICA DE LAS FUERZAS MILITARES, VIGENCIA 2017.</t>
  </si>
  <si>
    <t>GU134839</t>
  </si>
  <si>
    <t>SEGUROS LA CONFIANZA</t>
  </si>
  <si>
    <t>75-44-101083451</t>
  </si>
  <si>
    <t>GU134921</t>
  </si>
  <si>
    <t>ASEGURADORA LA CONFIANZA</t>
  </si>
  <si>
    <t>N/A</t>
  </si>
  <si>
    <t>SERVICIO DE ASEO Y CAFETERIA SUMINISTRO DE ELEMENTOS DE ASEO Y LIMPIEZA PARA LAS UNIDADES DE NEGOCIO DE LA REGIONAL ANTIOQUIA CHOCO DE LA AGENCIA LOGISTICA DE LAS FUERZAS MILITARES</t>
  </si>
  <si>
    <t>6617-8517-5817</t>
  </si>
  <si>
    <t>A-5-1-1-1-0-1-20 A-5-1-1-2-0-10</t>
  </si>
  <si>
    <t>Didier Esteban Aristizabal</t>
  </si>
  <si>
    <t>35717-35817-35617</t>
  </si>
  <si>
    <t xml:space="preserve">Selección abreviada </t>
  </si>
  <si>
    <t>PRESTACION DE SERVICIO DE MENSAJERIA EXPRESA RECOLECCION Y DISTRIBUCION DE CORRESPONDENCIA Y ENCOMIENDAS A NIVEL URBANA,DEPARTAMENTAL,NACIONAL Y ZONAS DE DIFICIL ACCESO, PARA LA AGENCIA LOGISTICA DE LAS FUERZAS MILITARES REGIONAL ANTIOQUIA CHOCO</t>
  </si>
  <si>
    <t>A-5-1-1-2-0-3</t>
  </si>
  <si>
    <t>Nº ORDEN DE COMPRA 15145</t>
  </si>
  <si>
    <t>Nº ORDEN DE COMPRA 15597</t>
  </si>
  <si>
    <t>Julian Rojas Tautiva</t>
  </si>
  <si>
    <t>Rosa Nidia Arias</t>
  </si>
  <si>
    <t>Nº ORDEN DE COMPRA 14762</t>
  </si>
  <si>
    <t>Diana Catalina Torres Gaitan</t>
  </si>
  <si>
    <t>SUMINISTRO DE INSUMOS DE IMPRESIÓN DE OFICINA PARA LA REGIONAL ANTIOQUIA CHOCO</t>
  </si>
  <si>
    <t>Nº ORDEN DE COMPRA 15474</t>
  </si>
  <si>
    <t>Mauricio Charria</t>
  </si>
  <si>
    <t>Juan Esteban Arrieta</t>
  </si>
  <si>
    <t>Nº ORDEN DE COMPRA 15472</t>
  </si>
  <si>
    <t>Juan de Jesus Mosquera</t>
  </si>
  <si>
    <t>ADQUISICION DE VESTUARIO DE LABOR PARA EL PERSONAL QUE CONFORMA LA PLANTA PERMANENTE Y TEMPORAL DE LA AGENCIA LOGISTICA DE LAS FUERZAS MILITARES REGIONAL ANTIOQUIA CHOCO</t>
  </si>
  <si>
    <t>Nº ORDEN DE COMPRA 14753</t>
  </si>
  <si>
    <t>Jose Antonio Sanabria Rios</t>
  </si>
  <si>
    <t>Nº ORDEN DE COMPRA 14740</t>
  </si>
  <si>
    <t>Maria Vanessa Gomez Tovar</t>
  </si>
  <si>
    <t>Nº ORDEN DE COMPRA 14742</t>
  </si>
  <si>
    <t>Claudia Marcela Rojas</t>
  </si>
  <si>
    <t>SUMINISTRO DE PAPELERIA Y UTILES DE ESCRITORIO PARA LA REGIONAL ANTIOQUIA CHOCO</t>
  </si>
  <si>
    <t>Nº ORDEN DE COMPRA 15040</t>
  </si>
  <si>
    <t>Heimerd Cardona</t>
  </si>
  <si>
    <t>Nº ORDEN DE COMPRA 14734</t>
  </si>
  <si>
    <t>007-119-2016</t>
  </si>
  <si>
    <t>GU132303</t>
  </si>
  <si>
    <t>007-132-2016</t>
  </si>
  <si>
    <t>GU132439</t>
  </si>
  <si>
    <t>pendiente</t>
  </si>
  <si>
    <t>007-137-2016</t>
  </si>
  <si>
    <t>560-47-994000103913</t>
  </si>
  <si>
    <t>007-040-2017</t>
  </si>
  <si>
    <t>007-041-2017</t>
  </si>
  <si>
    <t>007-042-2017</t>
  </si>
  <si>
    <t>Licitación Publica</t>
  </si>
  <si>
    <t>ADQUISICIÓN DE MATERIALES PARA ADECUACIÓN DE INSTALACIONES, PISO EXTERNO, TECHO Y FACHADA DE LA SERVITIENDA QUIBDÓ ADMINISTRADA POR LA AGENCIA LOGÍSTICA DE LAS FUERZAS MILITARES, REGIONAL ANTIOQUIA CHOCÓ.</t>
  </si>
  <si>
    <t>A-5-1-1-1-0-1-11</t>
  </si>
  <si>
    <t xml:space="preserve">Fabian Alonso Ojeda </t>
  </si>
  <si>
    <t>SUMINISTRO DE CARNE DE RES, CARNE DE CERDO PARA LA BR-4 Y LA BR-15 PARA LOS COMEDORES DE TROPA ADMINISTRADOS POR LA AGENCIA LOGÍSTICA REGIONAL ANTIOQUIA CHOCO Y OTRAS POSIBLES UNIDADES QUE LO REQUIERAN</t>
  </si>
  <si>
    <t>SUMINISTRO DE VÍVERES SECOS TALES COMO ARROZ X 500 GRS, ATÚN X 184 GRS, LECHE EN POLVO X 400 GRS, Y ACEITE DE 1.000 CC ENTRE OTROS,  ADMINISTRADOS POR LA AGENCIA LOGÍSTICA DE LAS FUERZAS MILITARES Y OTRAS POSIBLES UNIDADES QUE LO REQUIERAN</t>
  </si>
  <si>
    <t>Sindy Jiménez</t>
  </si>
  <si>
    <t>1830104-2</t>
  </si>
  <si>
    <t>BIG PASS S.A.S</t>
  </si>
  <si>
    <t>GU123079</t>
  </si>
  <si>
    <t>FREEZ INGENIERIAS S.A.S</t>
  </si>
  <si>
    <t xml:space="preserve">Fidel de Jesús Manchola Herrera </t>
  </si>
  <si>
    <t>SEGUROS LIBERTY</t>
  </si>
  <si>
    <t xml:space="preserve">JOSE ENRIQUE JESUS SOTO AROCHA </t>
  </si>
  <si>
    <t>DIGITAL CENTER VENTAS E IMPORTACIONES</t>
  </si>
  <si>
    <t xml:space="preserve">Rosa Edith Rodriguez Silva </t>
  </si>
  <si>
    <t>SIMINISTRO DE INSUMOS DE IMPRESIÓN DE OFICINA PARA LA REGIONAL ANTIOQUIA CHOCO</t>
  </si>
  <si>
    <t>Nº ORDEN DE COMPRA 16378</t>
  </si>
  <si>
    <t>15-44-101180764</t>
  </si>
  <si>
    <t>Carmen Nelsy Vega de Leon</t>
  </si>
  <si>
    <t>DELISABORES Y ALGO MAS</t>
  </si>
  <si>
    <t>GESINTEG COLOMBIA LTDA</t>
  </si>
  <si>
    <t xml:space="preserve">Mery Emilse Buitrago Leon </t>
  </si>
  <si>
    <t>21-44-101245380</t>
  </si>
  <si>
    <t>42317-42417</t>
  </si>
  <si>
    <t>496-47-994000007963</t>
  </si>
  <si>
    <t>Aseguradora Solidaria</t>
  </si>
  <si>
    <t>Cumplimiento Pago de salarios</t>
  </si>
  <si>
    <t>SERVICIO DE MANTENIMIENTO, AJUSTE Y CALIBRACIÓN DE EQUIPOS DE SEGUIMIENTO Y MEDICIÓN DE LA OFICINA PRINCIPAL DE LA AGENCIA LOGÍSTICA DE LAS FUERZAS MILITARES</t>
  </si>
  <si>
    <t>A-5-1-1-2-0-16</t>
  </si>
  <si>
    <t>MANTENIMIENTO</t>
  </si>
  <si>
    <t>LUGAR DE EJECUCIÓN</t>
  </si>
  <si>
    <t>007-043-2017</t>
  </si>
  <si>
    <t>Astrid Bolivar</t>
  </si>
  <si>
    <t>Acuerdo marco de precios</t>
  </si>
  <si>
    <t>proceso terminado anormalmente</t>
  </si>
  <si>
    <t>PRESTACIÓN DE SERVICIOS PARA ANÁLISIS MICROBIOLÓGICOS, FISICOQUÍMICOS DE AGUA Y ALIMENTOS PARA LOS COMEDORES DE TROPA LA BR-4, BR-15 Y BR-17 Y ANÁLISIS MICROBIOLÓGICOS DE AMBIENTES PARA LOS CADS.</t>
  </si>
  <si>
    <t>7117-7817</t>
  </si>
  <si>
    <t>aseguradora suramericana</t>
  </si>
  <si>
    <t xml:space="preserve">Cumplimiento 
Pago de Salarios 
</t>
  </si>
  <si>
    <t>AA027089</t>
  </si>
  <si>
    <t>SINDY VALENCIA LEYES</t>
  </si>
  <si>
    <t>N° RESOLUCIÓN</t>
  </si>
  <si>
    <t>MOTIVO</t>
  </si>
  <si>
    <t>El unico oferente que se presentó no cumplió</t>
  </si>
  <si>
    <t>De los tres oferentes que se presentaron ninguno cumplió</t>
  </si>
  <si>
    <t>No se presentó ningún oferente</t>
  </si>
  <si>
    <t>Revocatoria Directa</t>
  </si>
  <si>
    <t>COMPAÑÍA NACIONAL DE METROLOGIA</t>
  </si>
  <si>
    <t xml:space="preserve">RESTREPO HERNÁNDEZ CAMILO ANDRES / POLLO ARABE QUE POLLO TAN RICO N°2  </t>
  </si>
  <si>
    <t>Camilo Andrés Restrepo Hernandez</t>
  </si>
  <si>
    <t xml:space="preserve">AA027293 </t>
  </si>
  <si>
    <t>Equidad Seguros</t>
  </si>
  <si>
    <t>Cumplimiento Pago de salarios
Calidad de Servicio</t>
  </si>
  <si>
    <t xml:space="preserve">Diana Forero Ardila </t>
  </si>
  <si>
    <t>Liberty Seguros</t>
  </si>
  <si>
    <t>007-077-2016</t>
  </si>
  <si>
    <t>007-131-2016</t>
  </si>
  <si>
    <t>550-47-994000008435</t>
  </si>
  <si>
    <t>007-128-2016</t>
  </si>
  <si>
    <t>1757024-1</t>
  </si>
  <si>
    <t>007-136-2016</t>
  </si>
  <si>
    <t>550-47-99000008431</t>
  </si>
  <si>
    <t>007-101-2016</t>
  </si>
  <si>
    <t>GU65494</t>
  </si>
  <si>
    <t>007-123-2016</t>
  </si>
  <si>
    <t>007-134-2016</t>
  </si>
  <si>
    <t>007-135-2016</t>
  </si>
  <si>
    <t>007-139-2016</t>
  </si>
  <si>
    <t>007-140-2016</t>
  </si>
  <si>
    <t>007-141-2016</t>
  </si>
  <si>
    <t>Adriana Del Socorro Valencia López</t>
  </si>
  <si>
    <t>Allianz</t>
  </si>
  <si>
    <t>Cumplimiento
Calidad de los Bienes 
Pago de salarios</t>
  </si>
  <si>
    <t>AGROMAYOR COMERCIALIZADORA GANADERA</t>
  </si>
  <si>
    <t xml:space="preserve">ELVER ARIZA CAMELO </t>
  </si>
  <si>
    <t>1861581-5</t>
  </si>
  <si>
    <t>Cumplimiento Pago de salarios
Calidad de Bienes</t>
  </si>
  <si>
    <t xml:space="preserve">007-036-2017
Declarado Desierto </t>
  </si>
  <si>
    <t>007-138-2016</t>
  </si>
  <si>
    <t>COMESTIBLES DAN</t>
  </si>
  <si>
    <t>007-120-2016</t>
  </si>
  <si>
    <t>5317</t>
  </si>
  <si>
    <t>007-118-2016</t>
  </si>
  <si>
    <t>007-133-2016</t>
  </si>
  <si>
    <t>DISTRILUBRICANTES S.A</t>
  </si>
  <si>
    <t>MARYORI MONTES GRACIANO</t>
  </si>
  <si>
    <t>GU136467</t>
  </si>
  <si>
    <t>007-044-2017</t>
  </si>
  <si>
    <t>007-045-2017</t>
  </si>
  <si>
    <t>007-046-2017</t>
  </si>
  <si>
    <t>Numero del contrato</t>
  </si>
  <si>
    <t>Fecha de Suscripción del Contrato</t>
  </si>
  <si>
    <t>Valor Adicion</t>
  </si>
  <si>
    <t>Cuantia total del contrato</t>
  </si>
  <si>
    <t>OBJETO</t>
  </si>
  <si>
    <t>CDP</t>
  </si>
  <si>
    <t>PLAZO DE EJECION</t>
  </si>
  <si>
    <t>PRORROGA</t>
  </si>
  <si>
    <t>DISTRILUBRICANTES  S.A.S</t>
  </si>
  <si>
    <t>SUMINISTRO DE COMBUSTIBLES, GRASAS, LUBRICANTES, LÍQUIDO DE FRENOS, AGUA DE BATERÍA Y ADITIVO REFRIGERANTE A LAS UNIDADES DE LA ARMADA NACIONAL QUE SE ENCUENTREN OPERANDO EN LA ZONA DE URABÁ - DEPARTAMENTO DE ANTIOQUIA Y A TRAVÉS DEL RIO ATRATO – DEPARTAMENTO DEL CHOCÓ</t>
  </si>
  <si>
    <t>DISTRILUBRICANTES</t>
  </si>
  <si>
    <t>SUMINISTRO DE COMBUSTIBLES A LAS CALDERAS DE LOS COMEDORES DE TROPA, VEHÍCULOS DE LA AGENCIA LOGÍSTICA DE LAS FUERZAS MILITARES O DE LAS FUERZAS QUE SE ENCUENTREN REALIZANDO ACTIVIDADES DE ABASTECIMIENTOS Y/O ADMINISTRATIVAS EN LA ZONA DE URABÁ</t>
  </si>
  <si>
    <t>AGROMAYOR COMERCIALIZADORA GANADERA  S.A.S</t>
  </si>
  <si>
    <t xml:space="preserve">ALMACÉN Y SERVICENTRO LA CONFIANZA  </t>
  </si>
  <si>
    <t>SUMINISTRO DE COMBUSTIBLES, GRASAS, LUBRICANTES, LÍQUIDO DE FRENOS, AGUA DE BATERÍA Y ADITIVO REFRIGERANTE A LAS UNIDADES DEL EJÉRCITO NACIONAL QUE SE ENCUENTREN OPERANDO EN EL DEPARTAMENTO DEL CHOCÓ.</t>
  </si>
  <si>
    <t>1612-2016</t>
  </si>
  <si>
    <t>CENTRAL DE CARNES BRANGUS</t>
  </si>
  <si>
    <t>SUMINISTRO DE POLLO, PARA LOS COMEDORES DE TROPA ADMINISTRADOS POR LA AGENCIA LOGÍSTICA REGIONAL ANTIOQUIA CHOCO Y OTRAS POSIBLES UNIDADES QUE LO REQUIERAN</t>
  </si>
  <si>
    <t>COMESTIBLES DAN S.A.</t>
  </si>
  <si>
    <t>SUMINISTRO DE PRODUCTOS CÁRNICOS PROCESADOS CON DESTINO A LOS COMEDORES DE TROPA DE LA BR-04, BR-15 Y BR-17 ADMINISTRADOS POR LA AGENCIA LOGÍSTICA DE LAS FUERZAS MILITARES REGIONAL ANTIOQUIA CHOCO Y OTRAS POSIBLES UNIDADES QUE LO REQUIERAN</t>
  </si>
  <si>
    <t>CENTRAL DE CARNES  BRANGUS</t>
  </si>
  <si>
    <t>SUMINISTRO DE CARNE DE RES Y CARNE DE CERDO PARA LA BR-17 Y PESCADO PARA LA BR-15 Y BR-17 PARA LOS COMEDORES DE TROPA ADMINISTRADOS POR LA AGENCIA LOGÍSTICA REGIONAL ANTIOQUIA CHOCO Y OTRAS POSIBLES UNIDADES QUE LO REQUIERAN</t>
  </si>
  <si>
    <t>PRODUCTOS INDUSTRIALES Y ASESORIAS S.AS</t>
  </si>
  <si>
    <t>SUMINISTRO DE GRASAS, LUBRICANTES, LÍQUIDO DE FRENOS, ADITIVOS REFRIGERANTES Y AGUA DE BATERÍA A LAS UNIDADES Y ENTES DEL SECTOR DEFENSA QUE SE ENCUENTREN OPERANDO EN EL ÁREA METROPOLITANA DEL VALLE DE ABURRÁ Y DEMÁS REQUERIMIENTOS QUE SE LLEGUEN PRESENTAR POR PARTE DE LAS FUERZAS</t>
  </si>
  <si>
    <t>COLOMBINA S.A</t>
  </si>
  <si>
    <t>SUMINISTRO DE HELADO PARA LOS COMEDORES DE TROPA  DE LA BR 4, BR 15 Y BR 17, DE LA AGENCIA LOGÍSTICA DE LAS FUERZAS MILITARES. REGIONAL ANTIOQUÍA-CHOCÓ Y OTRAS POSIBLES UNIDADES QUE LO REQUIERAN</t>
  </si>
  <si>
    <t>MAZO RODRIGUEZ ANA LUCIA / RICURAS DE LUCY</t>
  </si>
  <si>
    <t>SUMINISTRO DE FRITOS PARA LOS COMEDORES DE TROPA DE LA BR-15 Y OTRAS POSIBLES UNIDADES QUE LO REQUIERAN ADMINISTRADOS POR LA AGENCIA LOGÍSTICA DE LAS FUERZAS MILITARES REGIONAL ANTIOQUIA CHOCO</t>
  </si>
  <si>
    <t xml:space="preserve">ASOCIACIÓN ACCIÓN SOCIAL EJÉRCITO NACIONAL – SECCIONAL MEDELLÍN </t>
  </si>
  <si>
    <t>SUMINISTRO DE PRODUCTOS DE PANADERÍA CON DESTINO A LOS COMEDORES DE TROPA  DE LA BR - 04, BR – 15  Y BR - 17 DE LA AGENCIA LOGÍSTICA DE LAS FUERZAS MILITARES REGIONAL ANTIOQUIA CHOCÓ Y OTRAS POSIBLES UNIDADES QUE LO REQUIERAN</t>
  </si>
  <si>
    <t xml:space="preserve">INDUSTRIA NACIONAL DE GASEOSA S.A. </t>
  </si>
  <si>
    <t>SUMINISTRO DE GASEOSAS CON DESTINO A LOS COMEDORES DE TROPA DE LA BR-4 ADMINISTRADOS POR LA AGENCIA LOGÍSTICA DE LAS FUERZAS MILITARES REGIONAL ANTIOQUIA CHOCÓ Y OTRAS POSIBLES UNIDADES QUE LO REQUIERAN</t>
  </si>
  <si>
    <t xml:space="preserve">DISTRIBUIDORA ANTIOQUEÑA DE VERDURAS </t>
  </si>
  <si>
    <t>SUMINISTRO DE FRUTAS Y VERDURAS CON DESTINO A LOS COMEDORES DE TROPA  DE LA BR - 04, BR – 15  Y BR - 17 ADMINISTRADOS POR LA AGENCIA LOGÍSTICA DE LAS FUERZAS MILITARES Y OTRAS POTENCIALES UNIDADES QUE LLEGAREN A NECESITAR DE LOS SERVICIOS DE LA AGENCIA LOGÍSTICA PARA SUPLIR SUS NECESIDADES DE ABASTECIMIENTO DE ESTE TIPO DE BIENES Y OTRAS POSIBLES UNIDADES QUE LO REQUIERAN</t>
  </si>
  <si>
    <t>SUMINISTRO CHORIZOS CON DESTINO A LOS COMEDORES DE TROPA DE LA BR-04, BR-15 Y BR-17 ADMINISTRADOS POR LA AGENCIA LOGÍSTICA DE LAS FUERZAS MILITARES REGIONAL ANTIOQUIA CHOCO Y OTRAS POSIBLES UNIDADES QUE LO REQUIERAN</t>
  </si>
  <si>
    <t xml:space="preserve">ESTACION ANA MARIA </t>
  </si>
  <si>
    <t>SUMINISTRO DE COMBUSTIBLES A LAS CALDERAS DE LOS COMEDORES DE TROPA, VEHÍCULOS DE LA AGENCIA LOGÍSTICA DE LAS FUERZAS MILITARES Y DE LAS DIFERENTES FUERZAS QUE SE ENCUENTREN REALIZANDO ACTIVIDADES DE ABASTECIMIENTOS Y/O ADMINISTRATIVAS EN EL MUNICIPIO DE YARUMAL – ANTIOQUIA</t>
  </si>
  <si>
    <t>INVERSIONES PIZARRO LA VERDE  S.A.S</t>
  </si>
  <si>
    <t>SUMINISTRO DE  A LAS CALDERAS  DE LOS COMEDORES DE TROPA , VEHICULOS DE LA AGENCIA LOGISTICA  Y LAS DIFERENTES FUERZAS QUE SE ENCUENTREN REALIZANDO ACTIVIDADES DE ABASTECIMIENTO Y/O ADMINISTRATIVAS EN EL MUNICIPIO DE RIONEGRO ANTIOQUIA</t>
  </si>
  <si>
    <t xml:space="preserve">DISTRACOM S.A. </t>
  </si>
  <si>
    <t>SUMINISTRO DE COMBUSTIBLES A LAS CALDERAS DE LOS COMEDORES DE TROPA EN MEDELLÍN Y BELLO, VEHÍCULOS DE LA AGENCIA LOGÍSTICA DE LAS FUERZAS MILITARES O DE LAS DIFERENTES FUERZAS QUE SE ENCUENTREN REALIZANDO ACTIVIDADES DE ABASTECIMIENTOS Y/O ADMINISTRATIVAS EN EL ÁREA METROPOLITANA DEL VALLE DE ABURRÁ</t>
  </si>
  <si>
    <t>AGROPECUARIA EL CAPORAL</t>
  </si>
  <si>
    <t>SUMINISTRO DE HUEVOS TIPO A CON DESTINO A LOS COMEDORES DE TROPA DE LA BR-17 ADMINISTRADOS POR LA AGENCIA LOGÍSTICA DE LAS FUERZAS MILITARES Y OTRAS POSIBLES UNIDADES QUE LO REQUIERAN</t>
  </si>
  <si>
    <t>GU047940</t>
  </si>
  <si>
    <t>65-44-101139840</t>
  </si>
  <si>
    <t>496-47-994000007478</t>
  </si>
  <si>
    <t>GU132446</t>
  </si>
  <si>
    <t>550-47-994000008431</t>
  </si>
  <si>
    <t>31-06-2017</t>
  </si>
  <si>
    <t>496-47-94000007424</t>
  </si>
  <si>
    <t>496-47-994000007432</t>
  </si>
  <si>
    <t>65-44-101139866</t>
  </si>
  <si>
    <t>ADICIONES 2017</t>
  </si>
  <si>
    <t>ASTRID BOLIVAR CARMONA</t>
  </si>
  <si>
    <t>007-036-2016</t>
  </si>
  <si>
    <t>SUMINISTRO DE COMBUSTIBLES, GRASAS, LUBRICANTES, LÍQUIDO DE FRENOS, AGUA DE BATERÍA Y ADITIVO REFRIGERANTE PARA LA ARMADA NACIONAL Y OTRAS POSIBLES ENTIDADES ADSCRITAS AL MINISTERIO DE DEFENSA NACIONAL</t>
  </si>
  <si>
    <t>007-122-2016</t>
  </si>
  <si>
    <t>SUMINISTRO DE AREPAS PARA LOS COMEDORES DE TROPA DE LA BR-4 ADMINISTRADOS POR LA AGENCIA LOGÍSTICA DE LAS FUERZAS MILITARES REGIONAL ANTIOQUIA CHOCO Y OTRAS POSIBLES UNIDADES QUE LO REQUIERAN</t>
  </si>
  <si>
    <t>MAXIAREPAS</t>
  </si>
  <si>
    <t>007-130-2016</t>
  </si>
  <si>
    <t>EL ZARZAL</t>
  </si>
  <si>
    <t>SUMINISTRO DE LÁCTEOS Y SUS DERIVADOS, ENTRE OTROS, PARA LOS COMEDORES DE TROPA DE LA BR-4, BR-15 Y BR-17 DE LA AGENCIA LOGÍSTICA DE LAS FUERZAS MILITARES REGIONAL ANTIOQUIA CHOCÓ Y OTRAS POSIBLES UNIDADES QUE LO REQUIERAN</t>
  </si>
  <si>
    <t>007-047-2017</t>
  </si>
  <si>
    <t>007-048-2017</t>
  </si>
  <si>
    <t>007-049-2017</t>
  </si>
  <si>
    <t xml:space="preserve">A-5-1-1-1-0-11   </t>
  </si>
  <si>
    <t xml:space="preserve">JESUS ALONSO BOTERO GARCÍA </t>
  </si>
  <si>
    <t>1892530-2</t>
  </si>
  <si>
    <t>Calidad del Suministro 
Cumplimiento
Pago de Salarios</t>
  </si>
  <si>
    <t>En ejecución</t>
  </si>
  <si>
    <t>DAZA GUERRERO EDILBERTO / DISTRIBUIDORA EDIL</t>
  </si>
  <si>
    <t>EDILBERTO DAZA GUERRERO</t>
  </si>
  <si>
    <t>1891815-1</t>
  </si>
  <si>
    <t>MAZO RODRIGUEZ ANA LUCÍA / RICURAS DE LUCY</t>
  </si>
  <si>
    <t>ANA LUCIA MAZO RODRIGUEZ</t>
  </si>
  <si>
    <t>65-44-101148125</t>
  </si>
  <si>
    <t xml:space="preserve">A-2-0-4-21-4 </t>
  </si>
  <si>
    <t>Clase III Combustible</t>
  </si>
  <si>
    <t>007-050-2017</t>
  </si>
  <si>
    <t>007-051-2017</t>
  </si>
  <si>
    <t>007-052-2017</t>
  </si>
  <si>
    <t>007-053-2017</t>
  </si>
  <si>
    <t>007-054-2017</t>
  </si>
  <si>
    <t>007-056-2017</t>
  </si>
  <si>
    <t>007-057-2017</t>
  </si>
  <si>
    <t>007-058-2017</t>
  </si>
  <si>
    <t xml:space="preserve">A-5-1-1-2-0-11  </t>
  </si>
  <si>
    <t>VIVERES Y RANCHO</t>
  </si>
  <si>
    <t>007-055-2017</t>
  </si>
  <si>
    <t>007-059-2017</t>
  </si>
  <si>
    <t>MEDELLIN</t>
  </si>
  <si>
    <t>SANDRA  LILIANA SALAZAR AROYAVE</t>
  </si>
  <si>
    <t>1903622-0</t>
  </si>
  <si>
    <t>007-060-2017</t>
  </si>
  <si>
    <t>007-062-2017</t>
  </si>
  <si>
    <t xml:space="preserve">A-5-1-1-1-0-1-11  </t>
  </si>
  <si>
    <t xml:space="preserve">CARLOS ALBERTO DE KOLLER VELEZ </t>
  </si>
  <si>
    <t>1906056-5</t>
  </si>
  <si>
    <t>Adriana Arboleda</t>
  </si>
  <si>
    <t xml:space="preserve">DIEGO LÓPEZ SOCIEDAD POR ACCIONES SIMPLIFICADAS </t>
  </si>
  <si>
    <t>José Elías Rivera López</t>
  </si>
  <si>
    <t>007-061-2017</t>
  </si>
  <si>
    <t>007-063-2017</t>
  </si>
  <si>
    <t>007-064-2017</t>
  </si>
  <si>
    <t>007-065-2017</t>
  </si>
  <si>
    <t>007-066-2017</t>
  </si>
  <si>
    <t>007-067-2017</t>
  </si>
  <si>
    <t>García Borja Pedro Abdo</t>
  </si>
  <si>
    <t>Calidad de los Bienes 
Cumplimiento
Pago de Salarios</t>
  </si>
  <si>
    <t>ANTIOQUEÑA DE LUBRICANTES</t>
  </si>
  <si>
    <t>SAUL DE JESUS GOMEZ PINEDA</t>
  </si>
  <si>
    <t>65-44-101149314</t>
  </si>
  <si>
    <t>Calidad de los Elementos
Cumplimiento
Pago de Salarios</t>
  </si>
  <si>
    <t>SERVICENTRO TERPEL LA POSESION</t>
  </si>
  <si>
    <t>Hernan Dario Ruiz Tobon</t>
  </si>
  <si>
    <t>Calidad del Bien 
Cumplimiento
Pago de Salarios</t>
  </si>
  <si>
    <t>ESTACION DE GASOLINA SAN CARLOS</t>
  </si>
  <si>
    <t>JAIME ALBERTO ARISTIZABAL GIRALDO</t>
  </si>
  <si>
    <t>530-47-994000028750</t>
  </si>
  <si>
    <t>Echavarria Jaramillo Miguel Angel</t>
  </si>
  <si>
    <t>65-44-101149481</t>
  </si>
  <si>
    <t>Calidad del Servicio 
Cumplimiento
Pago de Salarios</t>
  </si>
  <si>
    <t>GU052915</t>
  </si>
  <si>
    <t>Confianza Seguros</t>
  </si>
  <si>
    <t>GU052917</t>
  </si>
  <si>
    <t>GU052916</t>
  </si>
  <si>
    <t>Hector Fernando Orozco Morales</t>
  </si>
  <si>
    <t>Calidad del Bien
Cumplimiento
Pago de Salarios</t>
  </si>
  <si>
    <t>4300000707
Pendiente orden de los bienes por valor base de $751000</t>
  </si>
  <si>
    <t>76517-97917</t>
  </si>
  <si>
    <t>1758257-3</t>
  </si>
  <si>
    <t>1759296-5</t>
  </si>
  <si>
    <t>007-068-2017</t>
  </si>
  <si>
    <t>007-126-2016</t>
  </si>
  <si>
    <t>MONTOYA Y CEBALLOS</t>
  </si>
  <si>
    <t>SUMINISTRO DE MALTA PARA LA BR-4, BR-15 Y BR17 CON DESTINO A LOS COMEDORES DE TROPA, DE LA REGIONAL ANTIOQUIA-CHOCO DE LA AGENCIA LOGÍSTICA DE LAS FUERZAS MILITARES Y OTRAS POSIBLES UNIDADES QUE LO REQUIERAN.</t>
  </si>
  <si>
    <t>Declarado Desierto</t>
  </si>
  <si>
    <t>007-069-2017</t>
  </si>
  <si>
    <t>007-070-2017</t>
  </si>
  <si>
    <t>007-071-2017</t>
  </si>
  <si>
    <t>007-072-2017</t>
  </si>
  <si>
    <t>550-47-994000009636</t>
  </si>
  <si>
    <t>1758625-0</t>
  </si>
  <si>
    <t>DISTRACOM S.A</t>
  </si>
  <si>
    <t>Hecto Jose de Vivero Perez</t>
  </si>
  <si>
    <t>Kely johanna</t>
  </si>
  <si>
    <t>Lorena Franco</t>
  </si>
  <si>
    <t xml:space="preserve">Héctor Fernando Orozco Morales </t>
  </si>
  <si>
    <t>AA027786</t>
  </si>
  <si>
    <t>Angela Maria Martinez Mejia</t>
  </si>
  <si>
    <t>007-073-2017</t>
  </si>
  <si>
    <t>007-074-2017</t>
  </si>
  <si>
    <t>007-075-2017</t>
  </si>
  <si>
    <t>496-47-994000008618</t>
  </si>
  <si>
    <t>SANTIAGO TRUJILLO</t>
  </si>
  <si>
    <t>Ovidio Jaramillo Echeverry</t>
  </si>
  <si>
    <t>Eliana Guerra</t>
  </si>
  <si>
    <t xml:space="preserve">Maryori Montes Graciano </t>
  </si>
  <si>
    <t>Liquidado</t>
  </si>
  <si>
    <t>007-076-2017</t>
  </si>
  <si>
    <t>Calidad del Servicio
Cumplimiento
Pago de Salarios</t>
  </si>
  <si>
    <t xml:space="preserve">Alfredo Fernández de Soto Saavedra </t>
  </si>
  <si>
    <t>GU138392</t>
  </si>
  <si>
    <t>SUMINISTRO DE COMBUSTIBLES, GRASAS, LUBRICANTES, ADITIVOS REFRIGERANTES, LÍQUIDO DE FRENOS Y AGUA DE BATERÍA A LAS UNIDADES DEL EJÉRCITO NACIONAL, ARMADA NACIONAL, CALDERAS Y VEHÍCULOS DE LA REGIONAL Y ABASTECIMIENTOS DE UNIDADES EN EL DEPARTAMENTO DEL CHOCÓ</t>
  </si>
  <si>
    <t>SUMINISTRO DE GRASAS, LUBRICANTES, LÍQUIDO DE FRENOS, ADITIVOS REFRIGERANTES Y AGUA DE BATERÍA A LAS FUERZAS MILITARES Y OTRAS ENTIDADES DEL ESTADO.</t>
  </si>
  <si>
    <t>SUMINISTRO DE COMBUSTIBLES PARA EQUIPO FIJO, CAMPAÑA Y COMBATE DE INGENIEROS A LAS UNIDADES MILITARES EN EL DEPARTAMENTO DE ANTIOQUIA</t>
  </si>
  <si>
    <t>SUMINISTRO DE COMBUSTIBLES, GRASAS, LUBRICANTES, ADITIVOS REFRIGERANTES, LÍQUIDO DE FRENOS Y AGUA DE BATERÍA PARA EQUIPO FIJO, CAMPAÑA Y COMBATE A LA UNIDAD BIJUL.</t>
  </si>
  <si>
    <t>SUMINISTRO DE COMBUSTIBLES, GRASAS Y LUBRICANTES A LA FUERZA PÚBLICA, ENTIDADES ADSCRITAS AL MINISTERIO DE DEFENSA Y DEMÁS ENTES DEL ESTADO EN EL MUNICIPIO DE ANDES, DEPARTAMENTO DE ANTIOQUIA.</t>
  </si>
  <si>
    <t>SUMINISTRO DE COMBUSTIBLES A LA FUERZA PÚBLICA, ENTIDADES ADSCRITAS AL MINISTERIO DE DEFENSA Y DEMÁS ENTES DEL ESTADO EN EL MUNICIPIO DE SAN CARLOS, DEPARTAMENTO DE ANTIOQUIA.</t>
  </si>
  <si>
    <t>SUMINISTRO DE COMBUSTIBLES, GRASAS, LUBRICANTES, ADITIVOS REFRIGERANTES, LÍQUIDO DE FRENOS Y AGUA DE BATERÍA PARA EQUIPO FIJO, CAMPAÑA Y COMBATE DE INGENIEROS DE LAS UNIDADES CENTRALIZADAS EN EL BASER 15.</t>
  </si>
  <si>
    <t>SUMINISTRO DE FRUTAS Y VERDURAS CON DESTINO A LOS COMEDORES DE TROPA UBICADOS EN LA BRIGADA IV, BRIGADA XV Y BRIGADA XVII  ADMINISTRADOS POR LA AGENCIA LOGÍSTICA DE LAS FUERZAS MILITARES – REGIONAL ANTIOQUIA CHOCÓ, Y OTRAS POSIBLES ENTIDADES QUE LO REQUIERAN</t>
  </si>
  <si>
    <t>SUMINISTRO DE POLLO PARA LOS COMEDORES DE TROPA PERTENECIENTES A LA BRIGADA IV ADMINISTRADOS POR LA AGENCIA LOGÍSTICA REGIONAL ANTIOQUIA CHOCO Y OTRAS POSIBLES UNIDADES QUE LO REQUIERAN</t>
  </si>
  <si>
    <t>1935498-0</t>
  </si>
  <si>
    <t>SUMINISTRO DE HELADO PARA LOS COMEDORES DE TROPA DE LA BR 4, BR 15 Y BR 17, DE LA AGENCIA LOGÍSTICA DE LAS FUERZAS MILITARES REGIONAL ANTIOQUÍA-CHOCÓ Y OTRAS POSIBLES UNIDADES QUE LO REQUIERAN</t>
  </si>
  <si>
    <t>SUMINISTRO DE COMBUSTIBLES, GRASAS, LUBRICANTES, LÍQUIDO DE FRENOS, AGUA DE BATERÍA Y ADITIVOS REFRIGERANTE A LAS UNIDADES DE LA ARMADA NACIONAL, UNIDADES MARÍTIMAS, FLUVIALES, GUARDACOSTAS, CALDERAS, VEHÍCULOS DE LA REGIONAL Y OTRAS POSIBLES ENTIDADES QUE SE ENCUENTREN OPERANDO EN LA ZONA DE URABÁ</t>
  </si>
  <si>
    <t>550-994000008797</t>
  </si>
  <si>
    <t>Libia del Carmen Garcia Mejia</t>
  </si>
  <si>
    <t>007-077-2017</t>
  </si>
  <si>
    <t>007-078-2017</t>
  </si>
  <si>
    <t>007-079-2017</t>
  </si>
  <si>
    <t>007-080-2017</t>
  </si>
  <si>
    <t>496-47-994000008730</t>
  </si>
  <si>
    <t xml:space="preserve">Silvio Hernando Montoya Tabares  </t>
  </si>
  <si>
    <t>Calidad deBien
Cumplimiento
Pago de Salarios</t>
  </si>
  <si>
    <t>ACCION SOCIAL DEL EJERCITO</t>
  </si>
  <si>
    <t>Cristina Santamaría Supelano</t>
  </si>
  <si>
    <t xml:space="preserve">Angela Maria Martínez Mejía </t>
  </si>
  <si>
    <t>Rosa Amelia Rey Vargas</t>
  </si>
  <si>
    <t>1707/2017</t>
  </si>
  <si>
    <t xml:space="preserve">Carmen Nelsy Vega de León </t>
  </si>
  <si>
    <t>496-47-994000008751</t>
  </si>
  <si>
    <t>496-47-994000008738</t>
  </si>
  <si>
    <t>550-47-994000009715</t>
  </si>
  <si>
    <t>1947486-4</t>
  </si>
  <si>
    <t>Calidad de Suministro
Cumplimiento
Pago de Salarios</t>
  </si>
  <si>
    <t>65-44-101150800</t>
  </si>
  <si>
    <t>550-47-994000009711</t>
  </si>
  <si>
    <t xml:space="preserve">Pendiente </t>
  </si>
  <si>
    <t>SUMINISTRO DE ELEMENTOS DE PROTECCIÓN PERSONAL PARA LA DOTACIÓN DE LOS FUNCIONARIOS PÚBLICOS QUE LABORAN EN LA AGENCIA LOGÍSTICA DE LAS FUERZAS MILITARES REGIONAL ANTIOQUIA CHOCO.</t>
  </si>
  <si>
    <t>SUMINISTRO DE COMIDAS ESPECIALES TIPO RESTAURANTE  PARA LA ENTREGA DE MEJORAS DE ALIMENTACIÓN DEL PERSONAL MILITAR PERTENECIENTE A LA BRIGADA 15, BRIGADA 17, BAFLIM NO 16 Y OTROS POSIBLES NEGOCIOS QUE SE LLEGARAN A PRESENTAR EN CUMPLIMIENTO DE NUESTRA MISIÓN INSTITUCIONAL; LAS CUALES SERÁN SUMINISTRADAS  A TRAVÉS DEL SERVICIO DE RESTAURANTE Y BANQUETES EN LAS DIFERENTES JURISDICCIONES MILITARES DONDE OPERA CADA UNIDAD TÁCTICA ASÍ: BRIGADA NO 15 EN QUIBDÓ BASPC 15, BIAMA, FTC TITÁN, Y CPMET 13, BRIGADA NO 15 EN UNIÓN PANAMERICANA (LAS ÁNIMAS) CEBB 15, BIJUL, BÍTER 15; BRIM 33 UNIÓN PANAMERICANA (LAS ÁNIMAS)  (BACOT 94, 101, 160 Y 161).   BRIGADA 17 EN CAREPA: BIVOL, BASBA, BÍTER 17, BIBEM, BASPC NO 17, CEBB 17; BRIGADA 17 EN SAN PEDRO DE URABÁ   BIVEL, BRIGADA 17 EN MUTATÁ CPMET9, BRIM 11 EN CAREPA: BACOT 79, BACOT 80, BACOT 81, BACOT 82 Y CPS 33 Y BAFLIM 16 EN TURBO, COORDINADAS A TRAVÉS DE LA SERVITIENDA QUIBDÓ ADMINISTRADA POR LA AGENCIA LOGÍSTICA DE LAS FUERZAS MILITARES REGIONAL ANTIOQUIA CHOCÓ</t>
  </si>
  <si>
    <t>SUMINISTRO DE PRODUCTOS CÁRNICOS PROCESADOS CON DESTINO A LOS COMEDORES DE TROPA, ADMINISTRADOS POR LA AGENCIA LOGÍSTICA DE LAS FUERZAS MILITARES – REGIONAL ANTIOQUIA CHOCÓ, UBICADOS EN LA BRIGADA IV, BRIGADA XV Y BRIGADA XVII Y OTRAS POSIBLES ENTIDADES Y/O UNIDADES QUE LO REQUIERAN.</t>
  </si>
  <si>
    <t xml:space="preserve"> SUMINISTRO DE HUEVOS TIPO A CON DESTINO A LOS COMEDORES DE TROPA DE LA BR-4, ADMINISTRADOS POR LA AGENCIA LOGÍSTICA DE LAS FUERZAS MILITARES Y OTRAS POSIBLES UNIDADES QUE LO REQUIERAN.</t>
  </si>
  <si>
    <t>SUMINISTRO DE FRITOS PARA LOS COMEDORES DE TROPA DE LA BR-15 Y OTRAS POSIBLES UNIDADES QUE LO REQUIERAN ADMINISTRADOS POR LA AGENCIA LOGÍSTICA DE LAS FUERZAS MILITARES REGIONAL ANTIOQUIA CHOCO.</t>
  </si>
  <si>
    <t>SUMINISTRO DE ELEMENTOS Y SERVICIOS PARA EL CUMPLIMIENTO DE LAS ACTIVIDADES CONSIDERADAS EN LA DIRECTIVA TRANSITORIA N° 09 ALDG-ALOPL-140 DEL 11 DE JULIO DEL 2017, QUE TRATA DE LA II ENCUENTRO NACIONAL DE DIRECTORES DE LA AGENCIA LOGÍSTICA DE LAS FUERZAS MILITARES.</t>
  </si>
  <si>
    <t>SUMINISTRO DE AREPAS PARA LOS COMEDORES DE TROPA DE LA BR-4 ADMINISTRADOS POR LA AGENCIA LOGÍSTICA DE LAS FUERZAS MILITARES REGIONAL ANTIOQUIA CHOCO Y OTRAS POSIBLES UNIDADES QUE LO REQUIERAN.</t>
  </si>
  <si>
    <t>SUMINISTRO DE COMBUSTIBLES EN EL ÁREA METROPOLITANA DEL VALLE DE ABURRA A UNIDADES MILITARES Y OTRAS ENTIDADES DEL ESTADO.</t>
  </si>
  <si>
    <t>SUMINISTRO DE HELADO PARA LOS COMEDORES DE TROPA DE LA BR 4, BR 15 Y BR 17, DE LA AGENCIA LOGÍSTICA DE LAS FUERZAS MILITARES REGIONAL ANTIOQUÍA-CHOCÓ Y OTRAS POSIBLES UNIDADES QUE LO REQUIERAN.</t>
  </si>
  <si>
    <t xml:space="preserve">SUMINISTRO DE CARNE DE RES Y CERDO PARA LA BR-17 Y PESCADO PARA LA BR-15 Y BR-17 CON DESTINO A LOS COMEDORES DE TROPA ADMINISTRADOS POR LA AGENCIA LOGÍSTICA REGIONAL ANTIOQUIA CHOCÓ Y OTRAS POSIBLES UNIDADES QUE LO REQUIERAN  </t>
  </si>
  <si>
    <t>SUMINISTRO DE COMBUSTIBLES, GRASAS, LUBRICANTES, LÍQUIDO DE FRENOS, ADITIVOS REFRIGERANTES Y AGUA DE BATERÍA A LA FUERZA PÚBLICA, ENTIDADES ADSCRITAS AL MINISTERIO DE DEFENSA Y DEMÁS ENTES DEL ESTADO EN EL MUNICIPIO DE VALDIVIA, DEPARTAMENTO DE ANTIOQUIA</t>
  </si>
  <si>
    <t>SUMINISTRO DE POLLO PARA LOS COMEDORES DE TROPA PERTENECIENTES A LA BRIGADA XV Y XVII ADMINISTRADOS POR LA AGENCIA LOGÍSTICA REGIONAL ANTIOQUIA CHOCO Y OTRAS POSIBLES UNIDADES QUE LO REQUIERAN</t>
  </si>
  <si>
    <t>SUMINISTRO DE COMBUSTIBLES A LAS CALDERAS DE LOS COMEDORES DE TROPA, VEHÍCULOS DE LA AGENCIA LOGÍSTICA DE LAS FUERZAS MILITARES Y DE LAS DIFERENTES FUERZAS QUE SE ENCUENTREN REALIZANDO ACTIVIDADES DE ABASTECIMIENTOS Y/O ADMINISTRATIVAS EN EL MUNICIPIO DE RIONEGRO - ANTIOQUIA</t>
  </si>
  <si>
    <t>SUMINISTRO DE COMBUSTIBLES, GRASAS, LUBRICANTES, ADITIVOS REFRIGERANTES, LÍQUIDO DE FRENOS Y AGUA DE BATERÍA A LAS UNIDADES DEL EJÉRCITO NACIONAL QUE SE ENCUENTREN OPERANDO EN LA ZONA DE URABÁ – DEPARTAMENTO DE ANTIOQUIA</t>
  </si>
  <si>
    <t>SUMINISTRO DE MALTA PARA LA BR-4, BR-15 Y BR17 CON DESTINO A LOS COMEDORES DE TROPA, DE LA REGIONAL ANTIOQUIA-CHOCO DE LA AGENCIA LOGÍSTICA DE LAS FUERZAS MILITARES Y OTRAS POSIBLES UNIDADES QUE LO REQUIERAN</t>
  </si>
  <si>
    <t>SUMINISTRO DE PRODUCTOS DE PANADERÍA CON DESTINO A LOS COMEDORES DE TROPA DE LA BR - 04, BR – 15  Y BR - 17 DE LA AGENCIA LOGÍSTICA DE LAS FUERZAS MILITARES REGIONAL ANTIOQUIA CHOCÓ Y OTRAS POSIBLES UNIDADES QUE LO REQUIERAN</t>
  </si>
  <si>
    <t>SUMINISTRO DE GASEOSAS CON DESTINO A LOS COMEDORES DE TROPA DE LA BR-4 Y BR-15 ADMINISTRADOS POR LA AGENCIA LOGÍSTICA DE LAS FUERZAS MILITARES REGIONAL ANTIOQUIA CHOCÓ Y OTRAS POSIBLES UNIDADES QUE LO REQUIERAN</t>
  </si>
  <si>
    <t>SUMINISTRO DE COMBUSTIBLES A LAS CALDERAS DE LOS COMEDORES DE TROPA, VEHÍCULOS DE LA AGENCIA LOGÍSTICA DE LAS FUERZAS MILITARES Y DEMÁS ENTIDADES DEL ESTADO QUE SE ENCUENTREN REALIZANDO ACTIVIDADES DE ABASTECIMIENTOS Y/O ADMINISTRATIVAS EN EL MUNICIPIO DE YARUMAL - ANTIOQUIA</t>
  </si>
  <si>
    <t>SUMINISTRO DE FRITOS CON DESTINO A LOS COMEDORES DE TROPA DE LA BR-17 ADMINISTRADOS POR LA AGENCIA LOGÍSTICA DE LAS FUERZAS MILITARES REGIONAL ANTIOQUIA CHOCÓ Y OTRAS POSIBLES UNIDADES QUE LO REQUIERAN</t>
  </si>
  <si>
    <t>SUMINISTRO DE HUEVOS TIPO A CON DESTINO A LOS COMEDORES DE TROPA DE LA BR-17 Y BR 15 ADMINISTRADOS POR LA AGENCIA LOGÍSTICA DE LAS FUERZAS MILITARES Y OTRAS POSIBLES UNIDADES QUE LO REQUIERAN</t>
  </si>
  <si>
    <t>SUMINISTRO DE PRODUCTOS DE PANADERÍA PARA LOS COMEDORES DE TROPA DE LA BR-17 DE LA AGENCIA LOGÍSTICA DE LAS FUERZAS MILITARES REGIONAL ANTIOQUIA CHOCÓ Y OTRAS POSIBLES UNIDADES QUE LO REQUIERAN</t>
  </si>
  <si>
    <t>MATERIALES Y SUMINISTROS</t>
  </si>
  <si>
    <t>COMBUSTIBLES Y OTROS DERIVADOS DE PETROLEO</t>
  </si>
  <si>
    <t>VÍVERES Y RANCHO</t>
  </si>
  <si>
    <t>SERVICIOS DE BIENESTAR SOCIAL
SERVICIO DE CAFETERÍA Y RESTAURANTE</t>
  </si>
  <si>
    <t>OTROS GASTOS POR ADQUISICIÓN DE SERVICIOS</t>
  </si>
  <si>
    <t xml:space="preserve">MATERIALES Y SUMINISTROS </t>
  </si>
  <si>
    <t xml:space="preserve">ELEMENTOS DE PROTECCIÓN Y SEGURIDAD </t>
  </si>
  <si>
    <t>OTROS SERVICIOS</t>
  </si>
  <si>
    <t>SERVICIOS DE CAPACITACIÓN SOCIAL</t>
  </si>
  <si>
    <t xml:space="preserve">COMBUSTIBLE </t>
  </si>
  <si>
    <t xml:space="preserve">COMPRA DE EQUIPOS </t>
  </si>
  <si>
    <t>SERVICIOS DE BIENESTAR SOCIAL</t>
  </si>
  <si>
    <t>COMUNICACIONES Y TRANSPORTE</t>
  </si>
  <si>
    <t>MATERIALES Y SUMINISTROS SERVICIO DE ASEO Y CAFETERIA</t>
  </si>
  <si>
    <t>MEDELLÍN</t>
  </si>
  <si>
    <t>MEDELLÍN
CAREPA
QUIBDÓ</t>
  </si>
  <si>
    <t>MEDELLÍN 
CAREPA</t>
  </si>
  <si>
    <t>QUIBDÓ</t>
  </si>
  <si>
    <t>MEDELLÍN
QUIBDÓ</t>
  </si>
  <si>
    <t xml:space="preserve">
QUIBDÓ</t>
  </si>
  <si>
    <t>CHOCO</t>
  </si>
  <si>
    <t xml:space="preserve">MEDELLIN 
CAREPA
QUIBDÓ </t>
  </si>
  <si>
    <t>CHOCÓ</t>
  </si>
  <si>
    <t>SAN CARLOS</t>
  </si>
  <si>
    <t>ANTIOQUIA 
CHOCÓ</t>
  </si>
  <si>
    <t>ANTIOQUIA 
CHOCÓ Y URABA</t>
  </si>
  <si>
    <t>URABA-CHOCO</t>
  </si>
  <si>
    <t>MUNICIPIODE VALDIVIA</t>
  </si>
  <si>
    <t xml:space="preserve">
CHOCÓ Y URABA</t>
  </si>
  <si>
    <t>RIONEGRO</t>
  </si>
  <si>
    <t>URABA Y QUIBDO</t>
  </si>
  <si>
    <t>MEDELLIN Y QUIBDO</t>
  </si>
  <si>
    <t>YARUMAL</t>
  </si>
  <si>
    <t>URABA-QUIBDO</t>
  </si>
  <si>
    <t>EN EJECUCIÓN</t>
  </si>
  <si>
    <t xml:space="preserve">DECLARADO DESIERTO </t>
  </si>
  <si>
    <t>PROCESO TERMINADO ANORMALMENTE</t>
  </si>
  <si>
    <t>LIQUIDADO</t>
  </si>
  <si>
    <t>4300000474
4300000725</t>
  </si>
  <si>
    <t>MARTA PATRICIA NOREÑA TAMAYO /IMPRESMED</t>
  </si>
  <si>
    <t>GASES DE ANTIOQUIA S.A. E.S.P.</t>
  </si>
  <si>
    <t>COMPLEMENTOS DEL SUR S.A.S.</t>
  </si>
  <si>
    <t>DISTRIBUIDORA DE GRANOS Y ABARROTES EL REY S.A.S.</t>
  </si>
  <si>
    <t>YURLEDY GOMEZ GONZALEZ/ECOCONTROLES</t>
  </si>
  <si>
    <t>DISTRIBUCIONES BARATODO</t>
  </si>
  <si>
    <t>INVERSIONES BLUCHER S.A.S</t>
  </si>
  <si>
    <t>INVERSIONES GREN S.A.S</t>
  </si>
  <si>
    <t>IPS PROSALUD</t>
  </si>
  <si>
    <t>TECNOLOGÍA Y SUMINISTROS S.A.S.</t>
  </si>
  <si>
    <t>TERRACOTA BANQUETES S.A.S</t>
  </si>
  <si>
    <t xml:space="preserve">PRODUCTOS ALIMENTICIOS DOÑA LUCHA S.A.S. </t>
  </si>
  <si>
    <t>QUEST S.A.S</t>
  </si>
  <si>
    <t>DOTACION INTEGRAL S.A.S</t>
  </si>
  <si>
    <t>DGERARD MG S.A.S</t>
  </si>
  <si>
    <t>SERVIENTREGA</t>
  </si>
  <si>
    <t>UNIPLES S.A</t>
  </si>
  <si>
    <t>SERVICIOS POSTALES NACIONALES</t>
  </si>
  <si>
    <t>KEY MARKET S.A.S</t>
  </si>
  <si>
    <t>SUMIMAS</t>
  </si>
  <si>
    <t>UNION TEMPORAL ASEO COLOMBIA</t>
  </si>
  <si>
    <t>CENTRAL DE CARNES BRANGUS REAL</t>
  </si>
  <si>
    <t>ESTACION DE SERVICIO MONTERREY DE VAIDIVIA</t>
  </si>
  <si>
    <t>DISTRIBUIDORA ANTIOQUEÑA DE VERDURAS</t>
  </si>
  <si>
    <t xml:space="preserve">CENTRAL DE CARNE BRANGUS REAL </t>
  </si>
  <si>
    <t>ESTACION ANA MARIA</t>
  </si>
  <si>
    <t xml:space="preserve">DELISABORES Y ALGO MÁS DE URABÁ </t>
  </si>
  <si>
    <t xml:space="preserve">MONASTERIO DE LA VISITACIÓN DE SANTA MARIA </t>
  </si>
  <si>
    <t>Andres Pantoja</t>
  </si>
  <si>
    <t>El unico oferente que se presentó no subsanó por ende no cumplió</t>
  </si>
  <si>
    <t>Oferta rechazada debido a que superaba el presupuesto oficial.</t>
  </si>
  <si>
    <t>Los oferentes que se presentaron no subsanaron por ende no cumplieron</t>
  </si>
  <si>
    <t>Ningún oferente manifestó interes en participar en el proceso de selección</t>
  </si>
  <si>
    <t>007-081-2017</t>
  </si>
  <si>
    <t>007-082-2017</t>
  </si>
  <si>
    <t>007-083-2017</t>
  </si>
  <si>
    <t>007-084-2017</t>
  </si>
  <si>
    <t>PENDIENTE</t>
  </si>
  <si>
    <t>Suministro de gaseosas con destino a los comedores de tropa de la Brigada XVII administrados por la Agencia Logística de las Fuerzas Militares Regional Antioquia Chocó y otras posibles unidades que lo requieran</t>
  </si>
  <si>
    <t>En Proceso</t>
  </si>
  <si>
    <t>Suministro de gaseosas con destino a los comedores de tropa de la Brigada XV y Brigada IV administrados por la Agencia Logística de las Fuerzas Militares Regional Antioquia Chocó y otras posibles unidades que lo requieran</t>
  </si>
  <si>
    <t>Medellin-Quibdo</t>
  </si>
  <si>
    <t>vanessa Cardona Jaramillo</t>
  </si>
  <si>
    <t>Medellin</t>
  </si>
  <si>
    <t>Suministro de víveres secos, frescos, lácteos y sus derivados, bebidas no alcohólicas, agua, refrescos, jugos, productos de panadería y derivados, confitería, línea de mecatos, línea de aseo personal y hogar entre otros productos que se llegaren a necesitarse  con ocasión de la suscripción de contratos interadministrativos, convenios, actas y/o acuerdos para las entidades adscritas al ministerio de defensa y otras entidades del estado en la zona del Urabá antioqueño</t>
  </si>
  <si>
    <t>ABASTECIMIENTOS</t>
  </si>
  <si>
    <t>ADQUISICION DE EQUIPOS DE COMPUTO CON SUS RESPECTIVAS LICENCIAS DE SISTEMA OPERATIVO Y SOFTWARE DE OFIMATICA (OFFICE) Y DISPOSITIVOS DE IMPRESIÓN GAMA ALTA, GAMA MEDIA CON DESTINO A LA AGENCIA LOGISTICA DE LAS FUERZAS MILITARES REGIONAL ANTIOQUIA CHOCO</t>
  </si>
  <si>
    <t>Maryori Montes Graciano</t>
  </si>
  <si>
    <t>Nº ORDEN DE COMPRA 21154</t>
  </si>
  <si>
    <t>Nex Computer S.A</t>
  </si>
  <si>
    <t>Uriel Roman Camargo</t>
  </si>
  <si>
    <t>$ 7.491.760.64</t>
  </si>
  <si>
    <t>Nº ORDEN DE COMPRA 21155</t>
  </si>
  <si>
    <t>Sumimas S.A.S</t>
  </si>
  <si>
    <t>Manuel Gutierrez</t>
  </si>
  <si>
    <t xml:space="preserve">5100001752
4200002007
</t>
  </si>
  <si>
    <t>ok</t>
  </si>
  <si>
    <t>Observaciones</t>
  </si>
  <si>
    <t>Se le envió correo al proveedor 25-10-2017 dado que debe realizar el paso de aprobación</t>
  </si>
  <si>
    <t>5100001680
Cesión 5100001804</t>
  </si>
  <si>
    <t>5100001686
Cesión 5100001805</t>
  </si>
  <si>
    <t>007-085-2017</t>
  </si>
  <si>
    <t>$ 10.000.000.00</t>
  </si>
  <si>
    <t>A-2-0-4-4-23</t>
  </si>
  <si>
    <t>OTROS MATERIALES Y SUMINISTROS</t>
  </si>
  <si>
    <t>Medellin-Uraba</t>
  </si>
  <si>
    <t>En proceso</t>
  </si>
  <si>
    <t>007-086-2017</t>
  </si>
  <si>
    <t>ADQUISICIÓN DE HARDWARE (CINCO (5) UPS MONOFÁSICA ON-LINE DE 1 Kva Y SEIS (6) UPS INTERACTIVA DE 1 Kva) CON DESTINO A LA AGENCIA LOGÍSTICA DE LAS FUERZAS MILITARES REGIONAL ANTIOQUIA – CHOCÓ.</t>
  </si>
  <si>
    <t xml:space="preserve">ALMACÉN Y SERVICENTRO LA CONFIANZA /CESIÓN EDS LOS MINEROS </t>
  </si>
  <si>
    <t>5100001676-4200001801 Cesión  5100001808- 4200002016</t>
  </si>
  <si>
    <t>89417
113517</t>
  </si>
  <si>
    <t>95217
113717</t>
  </si>
  <si>
    <t>90017
113517</t>
  </si>
  <si>
    <t>En revisión del proveedor</t>
  </si>
  <si>
    <t xml:space="preserve">Gaseosas Posada Tobón S.A. – Chigorodo </t>
  </si>
  <si>
    <t xml:space="preserve">DIEGO LOPEZ S.A.S. SUCURSAL TECNICENTRO LOS COLORES </t>
  </si>
  <si>
    <t>007-087-2017</t>
  </si>
  <si>
    <t xml:space="preserve">Alfredo Thorp Hurtado </t>
  </si>
  <si>
    <t>BERKLEY</t>
  </si>
  <si>
    <t>Industria Nacional de Gaseosas S.A.</t>
  </si>
  <si>
    <t xml:space="preserve">Jhon Fernando Gil Escobar </t>
  </si>
  <si>
    <t>1966114-0</t>
  </si>
  <si>
    <t>SURAMERICANA</t>
  </si>
  <si>
    <t>ANGELA MARIA MARTINEZ MEJIA</t>
  </si>
  <si>
    <t>496-47994000008914</t>
  </si>
  <si>
    <t>SOLIDARIA</t>
  </si>
  <si>
    <t>SUMINISTRO DE VÍVERES SECOS, FRESCOS, LÁCTEOS Y SUS DERIVADOS, BEBIDAS NO ALCOHÓLICAS, AGUA, REFRESCOS, JUGOS, PRODUCTOS DE  PANADERÍA Y DERIVADOS, CONFITERÍA, LÍNEA DE MECATOS , LÍNEA DE ASEO PERSONAL Y HOGAR  ENTRE OTROS PRODUCTOS QUE LLEGAREN A NECESITARSE CON OCASIÓN DE LA SUSCRIPCIÓN DE CONTRATOS INTERADMINISTRATIVOS, CONVENIOS, ACTAS Y/O ACUERDOS PARA LAS ENTIDADES ADSCRITAS AL MINISTERIO DE DEFENSA Y OTRAS ENTIDADES DEL ESTADO EN EL DEPARTAMENTO DEL CHOCO Y ÁREA METROPOLITANA DEL VALLE DE ABURRÁ</t>
  </si>
  <si>
    <t>75-44-101087837</t>
  </si>
  <si>
    <t>550-47-99400009828</t>
  </si>
  <si>
    <t>496-47-99400008738</t>
  </si>
  <si>
    <t>ASTRID BOLIVAR</t>
  </si>
  <si>
    <t>12717-12617</t>
  </si>
  <si>
    <t>125917-126017</t>
  </si>
  <si>
    <t>N°CONTRATO</t>
  </si>
  <si>
    <t>GU138910</t>
  </si>
  <si>
    <t>CONFIANZA</t>
  </si>
  <si>
    <t>GU047637</t>
  </si>
  <si>
    <t>64-44--101148125</t>
  </si>
  <si>
    <t>200000000-100000000</t>
  </si>
  <si>
    <t>22/11/2017-24/11/2017</t>
  </si>
  <si>
    <t>7717-118817</t>
  </si>
  <si>
    <t>123517-1617</t>
  </si>
  <si>
    <t>CLASE</t>
  </si>
  <si>
    <t xml:space="preserve">AUTORIZADO
SI/ NO
</t>
  </si>
  <si>
    <t xml:space="preserve">DESTINACION
FUNCIONAMIENTO /INVERSION
</t>
  </si>
  <si>
    <t>Acuerdo marco de precios, ORDEN DE COMPRA 14734</t>
  </si>
  <si>
    <t>Acuerdo marco de precios, ORDEN DE COMPRA 14740</t>
  </si>
  <si>
    <t>Acuerdo marco de precios, ORDEN DE COMPRA 14742</t>
  </si>
  <si>
    <t>Acuerdo marco de precios, ORDEN DE COMPRA 14753</t>
  </si>
  <si>
    <t>Acuerdo marco de precios, ORDEN DE COMPRA 14762</t>
  </si>
  <si>
    <t>Acuerdo marco de precios, ORDEN DE COMPRA 15040</t>
  </si>
  <si>
    <t>Acuerdo marco de precios, ORDEN DE COMPRA 15145</t>
  </si>
  <si>
    <t>Acuerdo marco de precios, ORDEN DE COMPRA 15472</t>
  </si>
  <si>
    <t>Acuerdo marco de precios, ORDEN DE COMPRA 15474</t>
  </si>
  <si>
    <t>Acuerdo marco de precios, ORDEN DE COMPRA 15597</t>
  </si>
  <si>
    <t>Acuerdo marco de precios, ORDEN DE COMPRA 16378</t>
  </si>
  <si>
    <t>Acuerdo marco de precios, ORDEN DE COMPRA 21154</t>
  </si>
  <si>
    <t>Acuerdo marco de precios, ORDEN DE COMPRA 21155</t>
  </si>
  <si>
    <t xml:space="preserve">N° PROCESO </t>
  </si>
  <si>
    <t xml:space="preserve">OBSERVACIÓN </t>
  </si>
  <si>
    <t>Adjudicado contrato N°007-001-2017</t>
  </si>
  <si>
    <t>Adjudicado contrato N°007-003-2017</t>
  </si>
  <si>
    <t>Adjudicado contrato N°007-004-2017</t>
  </si>
  <si>
    <t>Adjudicado contrato N°007-005-2017</t>
  </si>
  <si>
    <t>Adjudicado contrato N°007-006-2017</t>
  </si>
  <si>
    <t>Adjudicado contrato N°007-007-2017</t>
  </si>
  <si>
    <t>Adjudicado contrato N°007-008-2017</t>
  </si>
  <si>
    <t>Adjudicado contrato N°007-009-2017</t>
  </si>
  <si>
    <t>Adjudicado contrato N°007-010-2017</t>
  </si>
  <si>
    <t>Adjudicado contrato N°007-011-2017</t>
  </si>
  <si>
    <t>Adjudicado contrato N°007-012-2017</t>
  </si>
  <si>
    <t>Adjudicado contrato N°007-013-2017</t>
  </si>
  <si>
    <t>Adjudicado contrato N°007-014-2017</t>
  </si>
  <si>
    <t>Adjudicado contrato N°007-015-2017</t>
  </si>
  <si>
    <t>Adjudicado contrato N°007-016-2017</t>
  </si>
  <si>
    <t>Adjudicado contrato N°007-018-2017</t>
  </si>
  <si>
    <t>Adjudicado contrato N°007-019-2017</t>
  </si>
  <si>
    <t>Adjudicado contrato N°007-020-2017</t>
  </si>
  <si>
    <t>Adjudicado contrato N°007-021-2017</t>
  </si>
  <si>
    <t>Adjudicado contrato N°007-022-2017</t>
  </si>
  <si>
    <t>Adjudicado contrato N°007-023-2017</t>
  </si>
  <si>
    <t>Adjudicado contrato N°007-024-2017</t>
  </si>
  <si>
    <t>Adjudicado contrato N°007-025-2017</t>
  </si>
  <si>
    <t>Adjudicado contrato N°007-026-2017</t>
  </si>
  <si>
    <t>Adjudicado contrato N°007-027-2017</t>
  </si>
  <si>
    <t>Adjudicado contrato N°007-028-2017</t>
  </si>
  <si>
    <t>Adjudicado contrato N°007-029-2017</t>
  </si>
  <si>
    <t>Adjudicado contrato N°007-030-2017</t>
  </si>
  <si>
    <t>Adjudicado contrato N°007-031-2017</t>
  </si>
  <si>
    <t>Adjudicado contrato N°007-033-2017</t>
  </si>
  <si>
    <t>Adjudicado contrato N°007-040-2017</t>
  </si>
  <si>
    <t>Adjudicado contrato N°007-041-2017</t>
  </si>
  <si>
    <t>Adjudicado contrato N°007-050-2017</t>
  </si>
  <si>
    <t>Adjudicado contrato N°007-052-2017</t>
  </si>
  <si>
    <t>Adjudicado contrato N°007-056-2017</t>
  </si>
  <si>
    <t>Adjudicado contrato N°007-059-2017</t>
  </si>
  <si>
    <t>Adjudicado contrato N°007-064-2017</t>
  </si>
  <si>
    <t>Adjudicado contrato N°007-062-2017</t>
  </si>
  <si>
    <t>Adjudicado contrato N°007-063-2017</t>
  </si>
  <si>
    <t>Adjudicado contrato N°007-069-2017</t>
  </si>
  <si>
    <t>Adjudicado contrato N°007-071-2017</t>
  </si>
  <si>
    <t>TIPO CONTRATO</t>
  </si>
  <si>
    <t>FECHA DECLARATORIA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</si>
</sst>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\ #,##0;[Red]&quot;$&quot;\ #,##0"/>
    <numFmt numFmtId="166" formatCode="&quot;$&quot;\ #,##0.00"/>
    <numFmt numFmtId="167" formatCode="_-&quot;$&quot;* #,##0_-;\-&quot;$&quot;* #,##0_-;_-&quot;$&quot;* &quot;-&quot;??_-;_-@_-"/>
    <numFmt numFmtId="168" formatCode="&quot;$&quot;#,##0.00"/>
    <numFmt numFmtId="169" formatCode="0000"/>
    <numFmt numFmtId="170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4"/>
      <color rgb="FF6D6D6D"/>
      <name val="Century Gothic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6" fillId="0" borderId="0" applyFont="0" applyFill="0" applyBorder="0" applyAlignment="0" applyProtection="0"/>
  </cellStyleXfs>
  <cellXfs count="1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6" fontId="2" fillId="4" borderId="1" xfId="2" applyNumberFormat="1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67" fontId="5" fillId="5" borderId="1" xfId="1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164" fontId="5" fillId="5" borderId="1" xfId="4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166" fontId="2" fillId="6" borderId="1" xfId="2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166" fontId="2" fillId="5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4" fillId="5" borderId="1" xfId="2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7" fontId="5" fillId="5" borderId="1" xfId="4" applyNumberFormat="1" applyFont="1" applyFill="1" applyBorder="1" applyAlignment="1">
      <alignment horizontal="center" vertical="center" wrapText="1"/>
    </xf>
    <xf numFmtId="43" fontId="5" fillId="5" borderId="1" xfId="8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5" fillId="5" borderId="1" xfId="0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 wrapText="1"/>
    </xf>
    <xf numFmtId="166" fontId="2" fillId="0" borderId="3" xfId="2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5" borderId="1" xfId="4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5" fillId="5" borderId="0" xfId="4" applyNumberFormat="1" applyFont="1" applyFill="1"/>
    <xf numFmtId="167" fontId="2" fillId="0" borderId="1" xfId="4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9" fontId="5" fillId="5" borderId="1" xfId="5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5" fillId="5" borderId="1" xfId="0" applyNumberFormat="1" applyFont="1" applyFill="1" applyBorder="1" applyAlignment="1">
      <alignment horizontal="justify" vertical="center" wrapText="1"/>
    </xf>
    <xf numFmtId="14" fontId="5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14" fontId="5" fillId="5" borderId="4" xfId="0" applyNumberFormat="1" applyFont="1" applyFill="1" applyBorder="1" applyAlignment="1">
      <alignment horizontal="left" vertical="center" wrapText="1"/>
    </xf>
    <xf numFmtId="169" fontId="5" fillId="0" borderId="0" xfId="0" applyNumberFormat="1" applyFont="1"/>
    <xf numFmtId="167" fontId="5" fillId="0" borderId="0" xfId="0" applyNumberFormat="1" applyFont="1"/>
    <xf numFmtId="0" fontId="5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9" fontId="5" fillId="0" borderId="0" xfId="5" applyFont="1"/>
    <xf numFmtId="3" fontId="1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7" fontId="4" fillId="5" borderId="1" xfId="4" applyNumberFormat="1" applyFont="1" applyFill="1" applyBorder="1" applyAlignment="1">
      <alignment horizontal="center" vertical="center" wrapText="1"/>
    </xf>
    <xf numFmtId="167" fontId="2" fillId="2" borderId="1" xfId="4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5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12" fillId="0" borderId="1" xfId="0" applyFont="1" applyBorder="1"/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5" fillId="0" borderId="0" xfId="0" applyFont="1"/>
    <xf numFmtId="167" fontId="5" fillId="0" borderId="0" xfId="4" applyNumberFormat="1" applyFont="1"/>
    <xf numFmtId="9" fontId="6" fillId="5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3" fontId="15" fillId="0" borderId="0" xfId="0" applyNumberFormat="1" applyFont="1"/>
    <xf numFmtId="3" fontId="5" fillId="0" borderId="0" xfId="0" applyNumberFormat="1" applyFont="1"/>
    <xf numFmtId="164" fontId="5" fillId="5" borderId="1" xfId="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7" fontId="0" fillId="0" borderId="0" xfId="4" applyNumberFormat="1" applyFont="1" applyAlignment="1">
      <alignment horizontal="center" vertical="center"/>
    </xf>
    <xf numFmtId="167" fontId="0" fillId="0" borderId="0" xfId="4" applyNumberFormat="1" applyFont="1"/>
    <xf numFmtId="167" fontId="11" fillId="0" borderId="1" xfId="4" applyNumberFormat="1" applyFont="1" applyFill="1" applyBorder="1" applyAlignment="1">
      <alignment horizontal="center" vertical="center"/>
    </xf>
    <xf numFmtId="167" fontId="11" fillId="10" borderId="1" xfId="4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7" fillId="0" borderId="0" xfId="0" applyNumberFormat="1" applyFont="1"/>
    <xf numFmtId="14" fontId="11" fillId="0" borderId="0" xfId="0" applyNumberFormat="1" applyFont="1"/>
    <xf numFmtId="166" fontId="5" fillId="5" borderId="1" xfId="2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5" borderId="1" xfId="2" applyFont="1" applyFill="1" applyBorder="1" applyAlignment="1">
      <alignment horizontal="center" vertical="center" wrapText="1"/>
    </xf>
    <xf numFmtId="49" fontId="5" fillId="5" borderId="1" xfId="2" applyNumberFormat="1" applyFont="1" applyFill="1" applyBorder="1" applyAlignment="1">
      <alignment horizontal="center" vertical="center" wrapText="1"/>
    </xf>
    <xf numFmtId="1" fontId="5" fillId="5" borderId="1" xfId="2" applyNumberFormat="1" applyFont="1" applyFill="1" applyBorder="1" applyAlignment="1">
      <alignment horizontal="center" vertical="center" wrapText="1"/>
    </xf>
    <xf numFmtId="14" fontId="5" fillId="5" borderId="1" xfId="2" applyNumberFormat="1" applyFont="1" applyFill="1" applyBorder="1" applyAlignment="1">
      <alignment horizontal="center" vertical="center" wrapText="1"/>
    </xf>
    <xf numFmtId="166" fontId="6" fillId="5" borderId="1" xfId="2" applyNumberFormat="1" applyFont="1" applyFill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 wrapText="1"/>
    </xf>
    <xf numFmtId="167" fontId="6" fillId="5" borderId="1" xfId="4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165" fontId="5" fillId="5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6" fillId="8" borderId="5" xfId="0" applyFont="1" applyFill="1" applyBorder="1" applyAlignment="1">
      <alignment horizontal="center" wrapText="1"/>
    </xf>
  </cellXfs>
  <cellStyles count="10">
    <cellStyle name="Millares" xfId="8" builtinId="3"/>
    <cellStyle name="Millares 2" xfId="9"/>
    <cellStyle name="Moneda" xfId="4" builtinId="4"/>
    <cellStyle name="Moneda 2" xfId="1"/>
    <cellStyle name="Moneda 2 2" xfId="6"/>
    <cellStyle name="Moneda 3" xfId="7"/>
    <cellStyle name="Normal" xfId="0" builtinId="0"/>
    <cellStyle name="Normal 2" xfId="2"/>
    <cellStyle name="Normal 4" xfId="3"/>
    <cellStyle name="Porcentaje" xfId="5" builtinId="5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Contratos/240-Grupo%20de%20Contratos/240-Grupo%20Contratos%202017/Documentos%20Generales/ejecucion%20y%20seguimiento%202017/consolidado%20de%20contratos%202017%20%20jenn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upo%20Contratos/240-Grupo%20de%20Contratos/240-Grupo%20Contratos%202017/Documentos%20Generales/ejecucion%20y%20seguimiento%202017/consolidado%20de%20contratos%202017%20%20jenn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2017"/>
      <sheetName val="ALTAS-FACTURAS"/>
      <sheetName val="DELEGACIÓN 090 - 158"/>
      <sheetName val="Hoja1"/>
      <sheetName val="ENTREGAS "/>
      <sheetName val="anticipo febrero"/>
      <sheetName val="Hoja2"/>
      <sheetName val="INFORME VIGENCIAS"/>
    </sheetNames>
    <sheetDataSet>
      <sheetData sheetId="0">
        <row r="2">
          <cell r="V2">
            <v>378331</v>
          </cell>
        </row>
        <row r="38">
          <cell r="X38">
            <v>0.14651099625916014</v>
          </cell>
        </row>
        <row r="39">
          <cell r="X39">
            <v>4.9951238901942953E-2</v>
          </cell>
        </row>
        <row r="40">
          <cell r="X40">
            <v>0</v>
          </cell>
        </row>
        <row r="41">
          <cell r="X41">
            <v>1</v>
          </cell>
        </row>
        <row r="43">
          <cell r="X43">
            <v>0</v>
          </cell>
        </row>
        <row r="45">
          <cell r="X45">
            <v>0</v>
          </cell>
        </row>
        <row r="46">
          <cell r="X46">
            <v>1.0000000021996751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0.51536919999999997</v>
          </cell>
        </row>
        <row r="50">
          <cell r="X50">
            <v>0.33504166666666668</v>
          </cell>
        </row>
        <row r="51">
          <cell r="X51">
            <v>0.24514</v>
          </cell>
        </row>
        <row r="52">
          <cell r="X52">
            <v>0.29354016666666666</v>
          </cell>
        </row>
        <row r="53">
          <cell r="X53">
            <v>0.48959999999999998</v>
          </cell>
        </row>
        <row r="54">
          <cell r="X54">
            <v>0.51631214000000003</v>
          </cell>
        </row>
        <row r="58">
          <cell r="X58">
            <v>0.25508611999266845</v>
          </cell>
        </row>
        <row r="61">
          <cell r="X61">
            <v>0.98800339999999998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S 2017"/>
      <sheetName val="Hoja3"/>
      <sheetName val="ALTAS-FACTURAS"/>
      <sheetName val="DELEGACIÓN 090 - 158"/>
      <sheetName val="Hoja1"/>
      <sheetName val="ENTREGAS "/>
      <sheetName val="anticipo febrero"/>
      <sheetName val="Hoja2"/>
      <sheetName val="INFORME VIGENCIAS"/>
      <sheetName val="Hoja5"/>
      <sheetName val="Hoja4"/>
    </sheetNames>
    <sheetDataSet>
      <sheetData sheetId="0">
        <row r="4">
          <cell r="Y4">
            <v>0</v>
          </cell>
        </row>
      </sheetData>
      <sheetData sheetId="1" refreshError="1"/>
      <sheetData sheetId="2">
        <row r="3">
          <cell r="F3">
            <v>3300000</v>
          </cell>
          <cell r="G3">
            <v>121</v>
          </cell>
        </row>
        <row r="4">
          <cell r="F4">
            <v>182700</v>
          </cell>
          <cell r="G4">
            <v>127</v>
          </cell>
        </row>
        <row r="5">
          <cell r="F5">
            <v>556800</v>
          </cell>
          <cell r="G5">
            <v>127</v>
          </cell>
        </row>
        <row r="6">
          <cell r="F6">
            <v>652500</v>
          </cell>
          <cell r="G6">
            <v>127</v>
          </cell>
        </row>
        <row r="7">
          <cell r="F7">
            <v>1469051</v>
          </cell>
          <cell r="G7">
            <v>128</v>
          </cell>
        </row>
        <row r="8">
          <cell r="F8">
            <v>2159289</v>
          </cell>
          <cell r="G8">
            <v>128</v>
          </cell>
        </row>
        <row r="9">
          <cell r="F9">
            <v>2876901</v>
          </cell>
          <cell r="G9">
            <v>128</v>
          </cell>
        </row>
        <row r="10">
          <cell r="F10">
            <v>4195210</v>
          </cell>
          <cell r="G10">
            <v>128</v>
          </cell>
        </row>
        <row r="11">
          <cell r="F11">
            <v>3690384</v>
          </cell>
          <cell r="G11">
            <v>128</v>
          </cell>
        </row>
        <row r="12">
          <cell r="F12">
            <v>1194714</v>
          </cell>
          <cell r="G12">
            <v>128</v>
          </cell>
        </row>
        <row r="13">
          <cell r="F13">
            <v>11407780</v>
          </cell>
          <cell r="G13">
            <v>128</v>
          </cell>
        </row>
        <row r="14">
          <cell r="F14">
            <v>1013312</v>
          </cell>
          <cell r="G14">
            <v>128</v>
          </cell>
        </row>
        <row r="15">
          <cell r="F15">
            <v>378701</v>
          </cell>
          <cell r="G15">
            <v>128</v>
          </cell>
        </row>
        <row r="16">
          <cell r="F16">
            <v>3870000</v>
          </cell>
          <cell r="G16">
            <v>129</v>
          </cell>
        </row>
        <row r="17">
          <cell r="F17">
            <v>447800</v>
          </cell>
          <cell r="G17">
            <v>129</v>
          </cell>
        </row>
        <row r="18">
          <cell r="F18">
            <v>27684960</v>
          </cell>
          <cell r="G18">
            <v>130</v>
          </cell>
        </row>
        <row r="19">
          <cell r="F19">
            <v>9900000</v>
          </cell>
          <cell r="G19">
            <v>131</v>
          </cell>
        </row>
        <row r="20">
          <cell r="F20">
            <v>1700000</v>
          </cell>
          <cell r="G20">
            <v>131</v>
          </cell>
        </row>
        <row r="21">
          <cell r="F21">
            <v>26900000</v>
          </cell>
          <cell r="G21">
            <v>131</v>
          </cell>
        </row>
        <row r="22">
          <cell r="F22">
            <v>11864000</v>
          </cell>
          <cell r="G22">
            <v>131</v>
          </cell>
        </row>
        <row r="23">
          <cell r="F23">
            <v>5560000</v>
          </cell>
          <cell r="G23">
            <v>131</v>
          </cell>
        </row>
        <row r="24">
          <cell r="F24">
            <v>4000000</v>
          </cell>
          <cell r="G24">
            <v>131</v>
          </cell>
        </row>
        <row r="25">
          <cell r="F25">
            <v>1960000</v>
          </cell>
          <cell r="G25">
            <v>131</v>
          </cell>
        </row>
        <row r="26">
          <cell r="F26">
            <v>12272000</v>
          </cell>
          <cell r="G26">
            <v>131</v>
          </cell>
        </row>
        <row r="27">
          <cell r="F27">
            <v>11192000</v>
          </cell>
          <cell r="G27">
            <v>131</v>
          </cell>
        </row>
        <row r="28">
          <cell r="F28">
            <v>4830000</v>
          </cell>
          <cell r="G28">
            <v>131</v>
          </cell>
        </row>
        <row r="29">
          <cell r="F29">
            <v>-178000</v>
          </cell>
          <cell r="G29">
            <v>131</v>
          </cell>
        </row>
        <row r="30">
          <cell r="F30">
            <v>2500000</v>
          </cell>
          <cell r="G30">
            <v>136</v>
          </cell>
        </row>
        <row r="31">
          <cell r="F31">
            <v>6550000</v>
          </cell>
          <cell r="G31">
            <v>136</v>
          </cell>
        </row>
        <row r="32">
          <cell r="F32">
            <v>6500000</v>
          </cell>
          <cell r="G32">
            <v>136</v>
          </cell>
        </row>
        <row r="33">
          <cell r="F33">
            <v>10476000</v>
          </cell>
          <cell r="G33">
            <v>136</v>
          </cell>
        </row>
        <row r="34">
          <cell r="F34">
            <v>3965000</v>
          </cell>
          <cell r="G34">
            <v>136</v>
          </cell>
        </row>
        <row r="35">
          <cell r="F35">
            <v>9620000</v>
          </cell>
          <cell r="G35">
            <v>137</v>
          </cell>
        </row>
        <row r="36">
          <cell r="F36">
            <v>3060000</v>
          </cell>
          <cell r="G36">
            <v>137</v>
          </cell>
        </row>
        <row r="37">
          <cell r="F37">
            <v>3461000</v>
          </cell>
          <cell r="G37">
            <v>137</v>
          </cell>
        </row>
        <row r="38">
          <cell r="F38">
            <v>696000</v>
          </cell>
          <cell r="G38">
            <v>137</v>
          </cell>
        </row>
        <row r="39">
          <cell r="F39">
            <v>12730000</v>
          </cell>
          <cell r="G39">
            <v>137</v>
          </cell>
        </row>
        <row r="40">
          <cell r="F40">
            <v>10725000</v>
          </cell>
          <cell r="G40">
            <v>137</v>
          </cell>
        </row>
        <row r="41">
          <cell r="F41">
            <v>16362000</v>
          </cell>
          <cell r="G41">
            <v>137</v>
          </cell>
        </row>
        <row r="42">
          <cell r="F42">
            <v>5829500</v>
          </cell>
          <cell r="G42">
            <v>137</v>
          </cell>
        </row>
        <row r="43">
          <cell r="F43">
            <v>2125000</v>
          </cell>
          <cell r="G43">
            <v>137</v>
          </cell>
        </row>
        <row r="44">
          <cell r="F44">
            <v>1734000</v>
          </cell>
          <cell r="G44">
            <v>137</v>
          </cell>
        </row>
        <row r="45">
          <cell r="F45">
            <v>4760000</v>
          </cell>
          <cell r="G45">
            <v>137</v>
          </cell>
        </row>
        <row r="46">
          <cell r="F46">
            <v>1020000</v>
          </cell>
          <cell r="G46">
            <v>137</v>
          </cell>
        </row>
        <row r="47">
          <cell r="F47">
            <v>1598000</v>
          </cell>
          <cell r="G47">
            <v>137</v>
          </cell>
        </row>
        <row r="48">
          <cell r="F48">
            <v>697000</v>
          </cell>
          <cell r="G48">
            <v>137</v>
          </cell>
        </row>
        <row r="49">
          <cell r="F49">
            <v>212500</v>
          </cell>
          <cell r="G49">
            <v>137</v>
          </cell>
        </row>
        <row r="50">
          <cell r="F50">
            <v>15370000</v>
          </cell>
          <cell r="G50">
            <v>137</v>
          </cell>
        </row>
        <row r="51">
          <cell r="F51">
            <v>602550</v>
          </cell>
          <cell r="G51">
            <v>139</v>
          </cell>
        </row>
        <row r="52">
          <cell r="F52">
            <v>389340</v>
          </cell>
          <cell r="G52">
            <v>139</v>
          </cell>
        </row>
        <row r="53">
          <cell r="F53">
            <v>1622250</v>
          </cell>
          <cell r="G53">
            <v>139</v>
          </cell>
        </row>
        <row r="54">
          <cell r="F54">
            <v>1133640</v>
          </cell>
          <cell r="G54">
            <v>139</v>
          </cell>
        </row>
        <row r="55">
          <cell r="F55">
            <v>1548090</v>
          </cell>
          <cell r="G55">
            <v>139</v>
          </cell>
        </row>
        <row r="56">
          <cell r="F56">
            <v>352260</v>
          </cell>
          <cell r="G56">
            <v>139</v>
          </cell>
        </row>
        <row r="57">
          <cell r="F57">
            <v>352000</v>
          </cell>
          <cell r="G57">
            <v>140</v>
          </cell>
        </row>
        <row r="58">
          <cell r="F58">
            <v>392000</v>
          </cell>
          <cell r="G58">
            <v>140</v>
          </cell>
        </row>
        <row r="59">
          <cell r="F59">
            <v>112000</v>
          </cell>
          <cell r="G59">
            <v>140</v>
          </cell>
        </row>
        <row r="60">
          <cell r="F60">
            <v>96000</v>
          </cell>
          <cell r="G60">
            <v>140</v>
          </cell>
        </row>
        <row r="61">
          <cell r="F61">
            <v>5397156</v>
          </cell>
          <cell r="G61">
            <v>141</v>
          </cell>
        </row>
        <row r="62">
          <cell r="F62">
            <v>3000000</v>
          </cell>
          <cell r="G62">
            <v>120</v>
          </cell>
        </row>
        <row r="63">
          <cell r="F63">
            <v>469500</v>
          </cell>
          <cell r="G63">
            <v>120</v>
          </cell>
        </row>
        <row r="64">
          <cell r="F64">
            <v>7500000</v>
          </cell>
          <cell r="G64">
            <v>118</v>
          </cell>
        </row>
        <row r="65">
          <cell r="F65">
            <v>3146400</v>
          </cell>
          <cell r="G65">
            <v>118</v>
          </cell>
        </row>
        <row r="66">
          <cell r="F66">
            <v>20856194</v>
          </cell>
          <cell r="G66">
            <v>77</v>
          </cell>
        </row>
        <row r="67">
          <cell r="F67">
            <v>37154954</v>
          </cell>
          <cell r="G67">
            <v>76</v>
          </cell>
        </row>
        <row r="68">
          <cell r="F68">
            <v>15656471</v>
          </cell>
          <cell r="G68">
            <v>63</v>
          </cell>
        </row>
        <row r="69">
          <cell r="F69">
            <v>1485304</v>
          </cell>
          <cell r="G69" t="str">
            <v>08-2016</v>
          </cell>
        </row>
        <row r="70">
          <cell r="F70">
            <v>1295160</v>
          </cell>
          <cell r="G70">
            <v>7</v>
          </cell>
        </row>
        <row r="71">
          <cell r="F71">
            <v>3524388</v>
          </cell>
          <cell r="G71">
            <v>3</v>
          </cell>
        </row>
        <row r="72">
          <cell r="F72">
            <v>18000000</v>
          </cell>
          <cell r="G72">
            <v>132</v>
          </cell>
        </row>
        <row r="73">
          <cell r="F73">
            <v>14915421</v>
          </cell>
          <cell r="G73">
            <v>132</v>
          </cell>
        </row>
        <row r="74">
          <cell r="F74">
            <v>39410785</v>
          </cell>
          <cell r="G74">
            <v>72</v>
          </cell>
        </row>
        <row r="75">
          <cell r="F75">
            <v>4516828</v>
          </cell>
          <cell r="G75">
            <v>101</v>
          </cell>
        </row>
        <row r="76">
          <cell r="F76">
            <v>7349113</v>
          </cell>
          <cell r="G76" t="str">
            <v>06-2016</v>
          </cell>
        </row>
        <row r="77">
          <cell r="F77">
            <v>34534805</v>
          </cell>
          <cell r="G77">
            <v>62</v>
          </cell>
        </row>
        <row r="78">
          <cell r="F78">
            <v>6781320</v>
          </cell>
          <cell r="G78">
            <v>116</v>
          </cell>
        </row>
        <row r="79">
          <cell r="F79">
            <v>8700000</v>
          </cell>
          <cell r="G79">
            <v>117</v>
          </cell>
        </row>
        <row r="80">
          <cell r="F80">
            <v>9400000</v>
          </cell>
          <cell r="G80">
            <v>117</v>
          </cell>
        </row>
        <row r="81">
          <cell r="F81">
            <v>117000</v>
          </cell>
          <cell r="G81">
            <v>122</v>
          </cell>
        </row>
        <row r="82">
          <cell r="F82">
            <v>78000</v>
          </cell>
          <cell r="G82">
            <v>122</v>
          </cell>
        </row>
        <row r="83">
          <cell r="F83">
            <v>39000</v>
          </cell>
          <cell r="G83">
            <v>122</v>
          </cell>
        </row>
        <row r="84">
          <cell r="F84">
            <v>114000</v>
          </cell>
          <cell r="G84">
            <v>122</v>
          </cell>
        </row>
        <row r="85">
          <cell r="F85">
            <v>117000</v>
          </cell>
          <cell r="G85">
            <v>122</v>
          </cell>
        </row>
        <row r="86">
          <cell r="F86">
            <v>342000</v>
          </cell>
          <cell r="G86">
            <v>122</v>
          </cell>
        </row>
        <row r="87">
          <cell r="F87">
            <v>58500</v>
          </cell>
          <cell r="G87">
            <v>122</v>
          </cell>
        </row>
        <row r="88">
          <cell r="F88">
            <v>126750</v>
          </cell>
          <cell r="G88">
            <v>122</v>
          </cell>
        </row>
        <row r="89">
          <cell r="F89">
            <v>282750</v>
          </cell>
          <cell r="G89">
            <v>122</v>
          </cell>
        </row>
        <row r="90">
          <cell r="F90">
            <v>380000</v>
          </cell>
          <cell r="G90">
            <v>122</v>
          </cell>
        </row>
        <row r="91">
          <cell r="F91">
            <v>234000</v>
          </cell>
          <cell r="G91">
            <v>122</v>
          </cell>
        </row>
        <row r="92">
          <cell r="F92">
            <v>47500</v>
          </cell>
          <cell r="G92">
            <v>122</v>
          </cell>
        </row>
        <row r="93">
          <cell r="F93">
            <v>32500</v>
          </cell>
          <cell r="G93">
            <v>122</v>
          </cell>
        </row>
        <row r="94">
          <cell r="F94">
            <v>190000</v>
          </cell>
          <cell r="G94">
            <v>122</v>
          </cell>
        </row>
        <row r="95">
          <cell r="F95">
            <v>52650</v>
          </cell>
          <cell r="G95">
            <v>122</v>
          </cell>
        </row>
        <row r="96">
          <cell r="F96">
            <v>146250</v>
          </cell>
          <cell r="G96">
            <v>122</v>
          </cell>
        </row>
        <row r="97">
          <cell r="F97">
            <v>324058</v>
          </cell>
          <cell r="G97">
            <v>123</v>
          </cell>
        </row>
        <row r="98">
          <cell r="F98">
            <v>540096</v>
          </cell>
          <cell r="G98">
            <v>123</v>
          </cell>
        </row>
        <row r="99">
          <cell r="F99">
            <v>270048</v>
          </cell>
          <cell r="G99">
            <v>123</v>
          </cell>
        </row>
        <row r="100">
          <cell r="F100">
            <v>1116198</v>
          </cell>
          <cell r="G100">
            <v>123</v>
          </cell>
        </row>
        <row r="101">
          <cell r="F101">
            <v>360064</v>
          </cell>
          <cell r="G101">
            <v>123</v>
          </cell>
        </row>
        <row r="102">
          <cell r="F102">
            <v>1080192</v>
          </cell>
          <cell r="G102">
            <v>123</v>
          </cell>
        </row>
        <row r="103">
          <cell r="F103">
            <v>630112</v>
          </cell>
          <cell r="G103">
            <v>123</v>
          </cell>
        </row>
        <row r="104">
          <cell r="F104">
            <v>54010</v>
          </cell>
          <cell r="G104">
            <v>123</v>
          </cell>
        </row>
        <row r="105">
          <cell r="F105">
            <v>162029</v>
          </cell>
          <cell r="G105">
            <v>123</v>
          </cell>
        </row>
        <row r="106">
          <cell r="F106">
            <v>540096</v>
          </cell>
          <cell r="G106">
            <v>123</v>
          </cell>
        </row>
        <row r="107">
          <cell r="F107">
            <v>414074</v>
          </cell>
          <cell r="G107">
            <v>123</v>
          </cell>
        </row>
        <row r="108">
          <cell r="F108">
            <v>360064</v>
          </cell>
          <cell r="G108">
            <v>123</v>
          </cell>
        </row>
        <row r="109">
          <cell r="F109">
            <v>360064</v>
          </cell>
          <cell r="G109">
            <v>123</v>
          </cell>
        </row>
        <row r="110">
          <cell r="F110">
            <v>630112</v>
          </cell>
          <cell r="G110">
            <v>123</v>
          </cell>
        </row>
        <row r="111">
          <cell r="F111">
            <v>1893398</v>
          </cell>
          <cell r="G111">
            <v>124</v>
          </cell>
        </row>
        <row r="112">
          <cell r="F112">
            <v>4500000</v>
          </cell>
          <cell r="G112">
            <v>125</v>
          </cell>
        </row>
        <row r="113">
          <cell r="F113">
            <v>1000000</v>
          </cell>
          <cell r="G113">
            <v>126</v>
          </cell>
        </row>
        <row r="114">
          <cell r="F114">
            <v>1340000</v>
          </cell>
          <cell r="G114">
            <v>126</v>
          </cell>
        </row>
        <row r="115">
          <cell r="F115">
            <v>280000</v>
          </cell>
          <cell r="G115">
            <v>126</v>
          </cell>
        </row>
        <row r="116">
          <cell r="F116">
            <v>2000000</v>
          </cell>
          <cell r="G116">
            <v>126</v>
          </cell>
        </row>
        <row r="117">
          <cell r="F117">
            <v>300000</v>
          </cell>
          <cell r="G117">
            <v>126</v>
          </cell>
        </row>
        <row r="118">
          <cell r="F118">
            <v>200000</v>
          </cell>
          <cell r="G118">
            <v>126</v>
          </cell>
        </row>
        <row r="119">
          <cell r="F119">
            <v>800000</v>
          </cell>
          <cell r="G119">
            <v>126</v>
          </cell>
        </row>
        <row r="120">
          <cell r="F120">
            <v>540000</v>
          </cell>
          <cell r="G120">
            <v>126</v>
          </cell>
        </row>
        <row r="121">
          <cell r="F121">
            <v>120000</v>
          </cell>
          <cell r="G121">
            <v>126</v>
          </cell>
        </row>
        <row r="122">
          <cell r="F122">
            <v>280000</v>
          </cell>
          <cell r="G122">
            <v>126</v>
          </cell>
        </row>
        <row r="123">
          <cell r="F123">
            <v>800000</v>
          </cell>
          <cell r="G123">
            <v>126</v>
          </cell>
        </row>
        <row r="124">
          <cell r="F124">
            <v>2000000</v>
          </cell>
          <cell r="G124">
            <v>126</v>
          </cell>
        </row>
        <row r="125">
          <cell r="F125">
            <v>300000</v>
          </cell>
          <cell r="G125">
            <v>126</v>
          </cell>
        </row>
        <row r="126">
          <cell r="F126">
            <v>1340000</v>
          </cell>
          <cell r="G126">
            <v>126</v>
          </cell>
        </row>
        <row r="127">
          <cell r="F127">
            <v>1000000</v>
          </cell>
          <cell r="G127">
            <v>126</v>
          </cell>
        </row>
        <row r="128">
          <cell r="F128">
            <v>344000</v>
          </cell>
          <cell r="G128">
            <v>126</v>
          </cell>
        </row>
        <row r="129">
          <cell r="F129">
            <v>280000</v>
          </cell>
          <cell r="G129">
            <v>126</v>
          </cell>
        </row>
        <row r="130">
          <cell r="F130">
            <v>382800</v>
          </cell>
          <cell r="G130">
            <v>127</v>
          </cell>
        </row>
        <row r="131">
          <cell r="F131">
            <v>565500</v>
          </cell>
          <cell r="G131">
            <v>127</v>
          </cell>
        </row>
        <row r="132">
          <cell r="F132">
            <v>147900</v>
          </cell>
          <cell r="G132">
            <v>127</v>
          </cell>
        </row>
        <row r="133">
          <cell r="F133">
            <v>1452900</v>
          </cell>
          <cell r="G133">
            <v>127</v>
          </cell>
        </row>
        <row r="134">
          <cell r="F134">
            <v>696000</v>
          </cell>
          <cell r="G134">
            <v>127</v>
          </cell>
        </row>
        <row r="135">
          <cell r="F135">
            <v>469800</v>
          </cell>
          <cell r="G135">
            <v>127</v>
          </cell>
        </row>
        <row r="136">
          <cell r="F136">
            <v>130500</v>
          </cell>
          <cell r="G136">
            <v>127</v>
          </cell>
        </row>
        <row r="137">
          <cell r="F137">
            <v>147900</v>
          </cell>
          <cell r="G137">
            <v>127</v>
          </cell>
        </row>
        <row r="138">
          <cell r="F138">
            <v>1452900</v>
          </cell>
          <cell r="G138">
            <v>127</v>
          </cell>
        </row>
        <row r="139">
          <cell r="F139">
            <v>391500</v>
          </cell>
          <cell r="G139">
            <v>127</v>
          </cell>
        </row>
        <row r="140">
          <cell r="F140">
            <v>87000</v>
          </cell>
          <cell r="G140">
            <v>127</v>
          </cell>
        </row>
        <row r="141">
          <cell r="F141">
            <v>234900</v>
          </cell>
          <cell r="G141">
            <v>127</v>
          </cell>
        </row>
        <row r="142">
          <cell r="F142">
            <v>957000</v>
          </cell>
          <cell r="G142">
            <v>127</v>
          </cell>
        </row>
        <row r="143">
          <cell r="F143">
            <v>1409400</v>
          </cell>
          <cell r="G143">
            <v>127</v>
          </cell>
        </row>
        <row r="144">
          <cell r="F144">
            <v>304500</v>
          </cell>
          <cell r="G144">
            <v>127</v>
          </cell>
        </row>
        <row r="145">
          <cell r="F145">
            <v>609000</v>
          </cell>
          <cell r="G145">
            <v>127</v>
          </cell>
        </row>
        <row r="146">
          <cell r="F146">
            <v>400200</v>
          </cell>
          <cell r="G146">
            <v>127</v>
          </cell>
        </row>
        <row r="147">
          <cell r="F147">
            <v>104400</v>
          </cell>
          <cell r="G147">
            <v>127</v>
          </cell>
        </row>
        <row r="148">
          <cell r="F148">
            <v>1914000</v>
          </cell>
          <cell r="G148">
            <v>127</v>
          </cell>
        </row>
        <row r="149">
          <cell r="F149">
            <v>104400</v>
          </cell>
          <cell r="G149">
            <v>127</v>
          </cell>
        </row>
        <row r="150">
          <cell r="F150">
            <v>791700</v>
          </cell>
          <cell r="G150">
            <v>127</v>
          </cell>
        </row>
        <row r="151">
          <cell r="F151">
            <v>348000</v>
          </cell>
          <cell r="G151">
            <v>127</v>
          </cell>
        </row>
        <row r="152">
          <cell r="F152">
            <v>469800</v>
          </cell>
          <cell r="G152">
            <v>127</v>
          </cell>
        </row>
        <row r="153">
          <cell r="F153">
            <v>939000</v>
          </cell>
          <cell r="G153">
            <v>129</v>
          </cell>
        </row>
        <row r="154">
          <cell r="F154">
            <v>250400</v>
          </cell>
          <cell r="G154">
            <v>129</v>
          </cell>
        </row>
        <row r="155">
          <cell r="F155">
            <v>3870000</v>
          </cell>
          <cell r="G155">
            <v>129</v>
          </cell>
        </row>
        <row r="156">
          <cell r="F156">
            <v>197600</v>
          </cell>
          <cell r="G156">
            <v>129</v>
          </cell>
        </row>
        <row r="157">
          <cell r="F157">
            <v>1226270</v>
          </cell>
          <cell r="G157">
            <v>130</v>
          </cell>
        </row>
        <row r="158">
          <cell r="F158">
            <v>360319</v>
          </cell>
          <cell r="G158">
            <v>130</v>
          </cell>
        </row>
        <row r="159">
          <cell r="F159">
            <v>539400</v>
          </cell>
          <cell r="G159">
            <v>130</v>
          </cell>
        </row>
        <row r="160">
          <cell r="F160">
            <v>2152620</v>
          </cell>
          <cell r="G160">
            <v>130</v>
          </cell>
        </row>
        <row r="161">
          <cell r="F161">
            <v>6555436</v>
          </cell>
          <cell r="G161">
            <v>130</v>
          </cell>
        </row>
        <row r="162">
          <cell r="F162">
            <v>1027158</v>
          </cell>
          <cell r="G162">
            <v>130</v>
          </cell>
        </row>
        <row r="163">
          <cell r="F163">
            <v>3765878</v>
          </cell>
          <cell r="G163">
            <v>130</v>
          </cell>
        </row>
        <row r="164">
          <cell r="F164">
            <v>866781</v>
          </cell>
          <cell r="G164">
            <v>130</v>
          </cell>
        </row>
        <row r="165">
          <cell r="F165">
            <v>2594616</v>
          </cell>
          <cell r="G165">
            <v>130</v>
          </cell>
        </row>
        <row r="166">
          <cell r="F166">
            <v>1421909</v>
          </cell>
          <cell r="G166">
            <v>130</v>
          </cell>
        </row>
        <row r="167">
          <cell r="F167">
            <v>1035638</v>
          </cell>
          <cell r="G167">
            <v>130</v>
          </cell>
        </row>
        <row r="168">
          <cell r="F168">
            <v>2100000</v>
          </cell>
          <cell r="G168">
            <v>130</v>
          </cell>
        </row>
        <row r="169">
          <cell r="F169">
            <v>943159</v>
          </cell>
          <cell r="G169">
            <v>130</v>
          </cell>
        </row>
        <row r="170">
          <cell r="F170">
            <v>2722939</v>
          </cell>
          <cell r="G170">
            <v>130</v>
          </cell>
        </row>
        <row r="171">
          <cell r="F171">
            <v>3284040</v>
          </cell>
          <cell r="G171">
            <v>130</v>
          </cell>
        </row>
        <row r="172">
          <cell r="F172">
            <v>1526909</v>
          </cell>
          <cell r="G172">
            <v>130</v>
          </cell>
        </row>
        <row r="173">
          <cell r="F173">
            <v>169546</v>
          </cell>
          <cell r="G173">
            <v>130</v>
          </cell>
        </row>
        <row r="174">
          <cell r="F174">
            <v>22680</v>
          </cell>
          <cell r="G174">
            <v>130</v>
          </cell>
        </row>
        <row r="175">
          <cell r="F175">
            <v>-258</v>
          </cell>
          <cell r="G175">
            <v>130</v>
          </cell>
        </row>
        <row r="176">
          <cell r="F176">
            <v>690581</v>
          </cell>
          <cell r="G176">
            <v>130</v>
          </cell>
        </row>
        <row r="177">
          <cell r="F177">
            <v>6213077</v>
          </cell>
          <cell r="G177">
            <v>130</v>
          </cell>
        </row>
        <row r="178">
          <cell r="F178">
            <v>2181420</v>
          </cell>
          <cell r="G178">
            <v>130</v>
          </cell>
        </row>
        <row r="179">
          <cell r="F179">
            <v>1006159</v>
          </cell>
          <cell r="G179">
            <v>130</v>
          </cell>
        </row>
        <row r="180">
          <cell r="F180">
            <v>982015</v>
          </cell>
          <cell r="G180">
            <v>130</v>
          </cell>
        </row>
        <row r="181">
          <cell r="F181">
            <v>9421109</v>
          </cell>
          <cell r="G181">
            <v>130</v>
          </cell>
        </row>
        <row r="182">
          <cell r="F182">
            <v>800000</v>
          </cell>
          <cell r="G182">
            <v>131</v>
          </cell>
        </row>
        <row r="183">
          <cell r="F183">
            <v>4000000</v>
          </cell>
          <cell r="G183">
            <v>131</v>
          </cell>
        </row>
        <row r="184">
          <cell r="F184">
            <v>1160000</v>
          </cell>
          <cell r="G184">
            <v>131</v>
          </cell>
        </row>
        <row r="185">
          <cell r="F185">
            <v>5000000</v>
          </cell>
          <cell r="G185">
            <v>131</v>
          </cell>
        </row>
        <row r="186">
          <cell r="F186">
            <v>2400000</v>
          </cell>
          <cell r="G186">
            <v>131</v>
          </cell>
        </row>
        <row r="187">
          <cell r="F187">
            <v>8000000</v>
          </cell>
          <cell r="G187">
            <v>131</v>
          </cell>
        </row>
        <row r="188">
          <cell r="F188">
            <v>1200000</v>
          </cell>
          <cell r="G188">
            <v>131</v>
          </cell>
        </row>
        <row r="189">
          <cell r="F189">
            <v>9600000</v>
          </cell>
          <cell r="G189">
            <v>131</v>
          </cell>
        </row>
        <row r="190">
          <cell r="F190">
            <v>7200000</v>
          </cell>
          <cell r="G190">
            <v>131</v>
          </cell>
        </row>
        <row r="191">
          <cell r="F191">
            <v>4800000</v>
          </cell>
          <cell r="G191">
            <v>131</v>
          </cell>
        </row>
        <row r="192">
          <cell r="F192">
            <v>4800000</v>
          </cell>
          <cell r="G192">
            <v>131</v>
          </cell>
        </row>
        <row r="193">
          <cell r="F193">
            <v>6400000</v>
          </cell>
          <cell r="G193">
            <v>131</v>
          </cell>
        </row>
        <row r="194">
          <cell r="F194">
            <v>3400000</v>
          </cell>
          <cell r="G194">
            <v>131</v>
          </cell>
        </row>
        <row r="195">
          <cell r="F195">
            <v>1600000</v>
          </cell>
          <cell r="G195">
            <v>131</v>
          </cell>
        </row>
        <row r="196">
          <cell r="F196">
            <v>900000</v>
          </cell>
          <cell r="G196">
            <v>131</v>
          </cell>
        </row>
        <row r="197">
          <cell r="F197">
            <v>6080000</v>
          </cell>
          <cell r="G197">
            <v>131</v>
          </cell>
        </row>
        <row r="198">
          <cell r="F198">
            <v>2400000</v>
          </cell>
          <cell r="G198">
            <v>131</v>
          </cell>
        </row>
        <row r="199">
          <cell r="F199">
            <v>4000000</v>
          </cell>
          <cell r="G199">
            <v>131</v>
          </cell>
        </row>
        <row r="200">
          <cell r="F200">
            <v>5000000</v>
          </cell>
          <cell r="G200">
            <v>131</v>
          </cell>
        </row>
        <row r="201">
          <cell r="F201">
            <v>1160000</v>
          </cell>
          <cell r="G201">
            <v>131</v>
          </cell>
        </row>
        <row r="202">
          <cell r="F202">
            <v>8800000</v>
          </cell>
          <cell r="G202">
            <v>131</v>
          </cell>
        </row>
        <row r="203">
          <cell r="F203">
            <v>4100000</v>
          </cell>
          <cell r="G203">
            <v>131</v>
          </cell>
        </row>
        <row r="204">
          <cell r="F204">
            <v>8054443</v>
          </cell>
          <cell r="G204">
            <v>134</v>
          </cell>
        </row>
        <row r="205">
          <cell r="F205">
            <v>7584221</v>
          </cell>
          <cell r="G205">
            <v>134</v>
          </cell>
        </row>
        <row r="206">
          <cell r="F206">
            <v>1200000</v>
          </cell>
          <cell r="G206">
            <v>135</v>
          </cell>
        </row>
        <row r="207">
          <cell r="F207">
            <v>750000</v>
          </cell>
          <cell r="G207">
            <v>135</v>
          </cell>
        </row>
        <row r="208">
          <cell r="F208">
            <v>10000000</v>
          </cell>
          <cell r="G208">
            <v>135</v>
          </cell>
        </row>
        <row r="209">
          <cell r="F209">
            <v>16196000</v>
          </cell>
          <cell r="G209">
            <v>135</v>
          </cell>
        </row>
        <row r="210">
          <cell r="F210">
            <v>3015000</v>
          </cell>
          <cell r="G210">
            <v>135</v>
          </cell>
        </row>
        <row r="211">
          <cell r="F211">
            <v>500000</v>
          </cell>
          <cell r="G211">
            <v>135</v>
          </cell>
        </row>
        <row r="212">
          <cell r="F212">
            <v>20000000</v>
          </cell>
          <cell r="G212">
            <v>135</v>
          </cell>
        </row>
        <row r="213">
          <cell r="F213">
            <v>1500000</v>
          </cell>
          <cell r="G213">
            <v>135</v>
          </cell>
        </row>
        <row r="214">
          <cell r="F214">
            <v>1500000</v>
          </cell>
          <cell r="G214">
            <v>135</v>
          </cell>
        </row>
        <row r="215">
          <cell r="F215">
            <v>3950000</v>
          </cell>
          <cell r="G215">
            <v>135</v>
          </cell>
        </row>
        <row r="216">
          <cell r="F216">
            <v>2800000</v>
          </cell>
          <cell r="G216">
            <v>135</v>
          </cell>
        </row>
        <row r="217">
          <cell r="F217">
            <v>848000</v>
          </cell>
          <cell r="G217">
            <v>135</v>
          </cell>
        </row>
        <row r="218">
          <cell r="F218">
            <v>9045000</v>
          </cell>
          <cell r="G218">
            <v>135</v>
          </cell>
        </row>
        <row r="219">
          <cell r="F219">
            <v>1500000</v>
          </cell>
          <cell r="G219">
            <v>135</v>
          </cell>
        </row>
        <row r="220">
          <cell r="F220">
            <v>1650000</v>
          </cell>
          <cell r="G220">
            <v>135</v>
          </cell>
        </row>
        <row r="221">
          <cell r="F221">
            <v>7500000</v>
          </cell>
          <cell r="G221">
            <v>135</v>
          </cell>
        </row>
        <row r="222">
          <cell r="F222">
            <v>1500000</v>
          </cell>
          <cell r="G222">
            <v>135</v>
          </cell>
        </row>
        <row r="223">
          <cell r="F223">
            <v>1546000</v>
          </cell>
          <cell r="G223">
            <v>135</v>
          </cell>
        </row>
        <row r="224">
          <cell r="F224">
            <v>5000000</v>
          </cell>
          <cell r="G224">
            <v>135</v>
          </cell>
        </row>
        <row r="225">
          <cell r="F225">
            <v>15000000</v>
          </cell>
          <cell r="G225">
            <v>135</v>
          </cell>
        </row>
        <row r="226">
          <cell r="F226">
            <v>750000</v>
          </cell>
          <cell r="G226">
            <v>135</v>
          </cell>
        </row>
        <row r="227">
          <cell r="F227">
            <v>318000</v>
          </cell>
          <cell r="G227">
            <v>135</v>
          </cell>
        </row>
        <row r="228">
          <cell r="F228">
            <v>900000</v>
          </cell>
          <cell r="G228">
            <v>135</v>
          </cell>
        </row>
        <row r="229">
          <cell r="F229">
            <v>12554000</v>
          </cell>
          <cell r="G229">
            <v>135</v>
          </cell>
        </row>
        <row r="230">
          <cell r="F230">
            <v>5524000</v>
          </cell>
          <cell r="G230">
            <v>136</v>
          </cell>
        </row>
        <row r="231">
          <cell r="F231">
            <v>8950000</v>
          </cell>
          <cell r="G231">
            <v>136</v>
          </cell>
        </row>
        <row r="232">
          <cell r="F232">
            <v>8560500</v>
          </cell>
          <cell r="G232">
            <v>136</v>
          </cell>
        </row>
        <row r="233">
          <cell r="F233">
            <v>34474500</v>
          </cell>
          <cell r="G233">
            <v>136</v>
          </cell>
        </row>
        <row r="234">
          <cell r="F234">
            <v>1500000</v>
          </cell>
          <cell r="G234">
            <v>136</v>
          </cell>
        </row>
        <row r="235">
          <cell r="F235">
            <v>1000000</v>
          </cell>
          <cell r="G235">
            <v>136</v>
          </cell>
        </row>
        <row r="236">
          <cell r="F236">
            <v>19525500</v>
          </cell>
          <cell r="G236">
            <v>136</v>
          </cell>
        </row>
        <row r="237">
          <cell r="F237">
            <v>31000000</v>
          </cell>
          <cell r="G237">
            <v>136</v>
          </cell>
        </row>
        <row r="238">
          <cell r="F238">
            <v>5524000</v>
          </cell>
          <cell r="G238">
            <v>136</v>
          </cell>
        </row>
        <row r="239">
          <cell r="F239">
            <v>14775800</v>
          </cell>
          <cell r="G239">
            <v>137</v>
          </cell>
        </row>
        <row r="240">
          <cell r="F240">
            <v>6695000</v>
          </cell>
          <cell r="G240">
            <v>137</v>
          </cell>
        </row>
        <row r="241">
          <cell r="F241">
            <v>7140000</v>
          </cell>
          <cell r="G241">
            <v>137</v>
          </cell>
        </row>
        <row r="242">
          <cell r="F242">
            <v>5430000</v>
          </cell>
          <cell r="G242">
            <v>137</v>
          </cell>
        </row>
        <row r="243">
          <cell r="F243">
            <v>6260000</v>
          </cell>
          <cell r="G243">
            <v>137</v>
          </cell>
        </row>
        <row r="244">
          <cell r="F244">
            <v>3060000</v>
          </cell>
          <cell r="G244">
            <v>137</v>
          </cell>
        </row>
        <row r="245">
          <cell r="F245">
            <v>3726000</v>
          </cell>
          <cell r="G245">
            <v>137</v>
          </cell>
        </row>
        <row r="246">
          <cell r="F246">
            <v>21220000</v>
          </cell>
          <cell r="G246">
            <v>137</v>
          </cell>
        </row>
        <row r="247">
          <cell r="F247">
            <v>2190000</v>
          </cell>
          <cell r="G247">
            <v>137</v>
          </cell>
        </row>
        <row r="248">
          <cell r="F248">
            <v>24700000</v>
          </cell>
          <cell r="G248">
            <v>137</v>
          </cell>
        </row>
        <row r="249">
          <cell r="F249">
            <v>11268000</v>
          </cell>
          <cell r="G249">
            <v>137</v>
          </cell>
        </row>
        <row r="250">
          <cell r="F250">
            <v>1443000</v>
          </cell>
          <cell r="G250">
            <v>137</v>
          </cell>
        </row>
        <row r="251">
          <cell r="F251">
            <v>2455000</v>
          </cell>
          <cell r="G251">
            <v>137</v>
          </cell>
        </row>
        <row r="252">
          <cell r="F252">
            <v>4380000</v>
          </cell>
          <cell r="G252">
            <v>137</v>
          </cell>
        </row>
        <row r="253">
          <cell r="F253">
            <v>6347000</v>
          </cell>
          <cell r="G253">
            <v>137</v>
          </cell>
        </row>
        <row r="254">
          <cell r="F254">
            <v>816500</v>
          </cell>
          <cell r="G254">
            <v>137</v>
          </cell>
        </row>
        <row r="255">
          <cell r="F255">
            <v>2512500</v>
          </cell>
          <cell r="G255">
            <v>137</v>
          </cell>
        </row>
        <row r="256">
          <cell r="F256">
            <v>1224000</v>
          </cell>
          <cell r="G256">
            <v>137</v>
          </cell>
        </row>
        <row r="257">
          <cell r="F257">
            <v>14540000</v>
          </cell>
          <cell r="G257">
            <v>137</v>
          </cell>
        </row>
        <row r="258">
          <cell r="F258">
            <v>4380000</v>
          </cell>
          <cell r="G258">
            <v>137</v>
          </cell>
        </row>
        <row r="259">
          <cell r="F259">
            <v>503700</v>
          </cell>
          <cell r="G259">
            <v>137</v>
          </cell>
        </row>
        <row r="260">
          <cell r="F260">
            <v>225000</v>
          </cell>
          <cell r="G260">
            <v>138</v>
          </cell>
        </row>
        <row r="261">
          <cell r="F261">
            <v>238500</v>
          </cell>
          <cell r="G261">
            <v>138</v>
          </cell>
        </row>
        <row r="262">
          <cell r="F262">
            <v>1133300</v>
          </cell>
          <cell r="G262">
            <v>140</v>
          </cell>
        </row>
        <row r="263">
          <cell r="F263">
            <v>540000</v>
          </cell>
          <cell r="G263">
            <v>140</v>
          </cell>
        </row>
        <row r="264">
          <cell r="F264">
            <v>1763500</v>
          </cell>
          <cell r="G264">
            <v>140</v>
          </cell>
        </row>
        <row r="265">
          <cell r="F265">
            <v>491950</v>
          </cell>
          <cell r="G265">
            <v>140</v>
          </cell>
        </row>
        <row r="266">
          <cell r="F266">
            <v>409600</v>
          </cell>
          <cell r="G266">
            <v>140</v>
          </cell>
        </row>
        <row r="267">
          <cell r="F267">
            <v>6771700</v>
          </cell>
          <cell r="G267">
            <v>140</v>
          </cell>
        </row>
        <row r="268">
          <cell r="F268">
            <v>997000</v>
          </cell>
          <cell r="G268">
            <v>140</v>
          </cell>
        </row>
        <row r="269">
          <cell r="F269">
            <v>360000</v>
          </cell>
          <cell r="G269">
            <v>140</v>
          </cell>
        </row>
        <row r="270">
          <cell r="F270">
            <v>997000</v>
          </cell>
          <cell r="G270">
            <v>140</v>
          </cell>
        </row>
        <row r="271">
          <cell r="F271">
            <v>360000</v>
          </cell>
          <cell r="G271">
            <v>140</v>
          </cell>
        </row>
        <row r="272">
          <cell r="F272">
            <v>955000</v>
          </cell>
          <cell r="G272">
            <v>140</v>
          </cell>
        </row>
        <row r="273">
          <cell r="F273">
            <v>360000</v>
          </cell>
          <cell r="G273">
            <v>140</v>
          </cell>
        </row>
        <row r="274">
          <cell r="F274">
            <v>810000</v>
          </cell>
          <cell r="G274">
            <v>140</v>
          </cell>
        </row>
        <row r="275">
          <cell r="F275">
            <v>2417500</v>
          </cell>
          <cell r="G275">
            <v>140</v>
          </cell>
        </row>
        <row r="276">
          <cell r="F276">
            <v>748120</v>
          </cell>
          <cell r="G276">
            <v>140</v>
          </cell>
        </row>
        <row r="277">
          <cell r="F277">
            <v>4692000</v>
          </cell>
          <cell r="G277">
            <v>140</v>
          </cell>
        </row>
        <row r="278">
          <cell r="F278">
            <v>7200000</v>
          </cell>
          <cell r="G278">
            <v>140</v>
          </cell>
        </row>
        <row r="279">
          <cell r="F279">
            <v>853000</v>
          </cell>
          <cell r="G279">
            <v>140</v>
          </cell>
        </row>
        <row r="280">
          <cell r="F280">
            <v>630000</v>
          </cell>
          <cell r="G280">
            <v>140</v>
          </cell>
        </row>
        <row r="281">
          <cell r="F281">
            <v>3697800</v>
          </cell>
          <cell r="G281">
            <v>140</v>
          </cell>
        </row>
        <row r="282">
          <cell r="F282">
            <v>2340000</v>
          </cell>
          <cell r="G282">
            <v>140</v>
          </cell>
        </row>
        <row r="283">
          <cell r="F283">
            <v>6319500</v>
          </cell>
          <cell r="G283">
            <v>140</v>
          </cell>
        </row>
        <row r="284">
          <cell r="F284">
            <v>2520000</v>
          </cell>
          <cell r="G284">
            <v>140</v>
          </cell>
        </row>
        <row r="285">
          <cell r="F285">
            <v>181500</v>
          </cell>
          <cell r="G285">
            <v>140</v>
          </cell>
        </row>
        <row r="286">
          <cell r="F286">
            <v>198250</v>
          </cell>
          <cell r="G286">
            <v>140</v>
          </cell>
        </row>
        <row r="287">
          <cell r="F287">
            <v>2717100</v>
          </cell>
          <cell r="G287">
            <v>140</v>
          </cell>
        </row>
        <row r="288">
          <cell r="F288">
            <v>1080000</v>
          </cell>
          <cell r="G288">
            <v>140</v>
          </cell>
        </row>
        <row r="289">
          <cell r="F289">
            <v>338500</v>
          </cell>
          <cell r="G289">
            <v>140</v>
          </cell>
        </row>
        <row r="290">
          <cell r="F290">
            <v>720000</v>
          </cell>
          <cell r="G290">
            <v>140</v>
          </cell>
        </row>
        <row r="291">
          <cell r="F291">
            <v>1280000</v>
          </cell>
          <cell r="G291">
            <v>140</v>
          </cell>
        </row>
        <row r="292">
          <cell r="F292">
            <v>1800000</v>
          </cell>
          <cell r="G292">
            <v>140</v>
          </cell>
        </row>
        <row r="293">
          <cell r="F293">
            <v>1706500</v>
          </cell>
          <cell r="G293">
            <v>140</v>
          </cell>
        </row>
        <row r="294">
          <cell r="F294">
            <v>72000</v>
          </cell>
          <cell r="G294">
            <v>140</v>
          </cell>
        </row>
        <row r="295">
          <cell r="F295">
            <v>136950</v>
          </cell>
          <cell r="G295">
            <v>140</v>
          </cell>
        </row>
        <row r="296">
          <cell r="F296">
            <v>97700</v>
          </cell>
          <cell r="G296">
            <v>140</v>
          </cell>
        </row>
        <row r="297">
          <cell r="F297">
            <v>29000</v>
          </cell>
          <cell r="G297">
            <v>140</v>
          </cell>
        </row>
        <row r="298">
          <cell r="F298">
            <v>540000</v>
          </cell>
          <cell r="G298">
            <v>140</v>
          </cell>
        </row>
        <row r="299">
          <cell r="F299">
            <v>1048400</v>
          </cell>
          <cell r="G299">
            <v>140</v>
          </cell>
        </row>
        <row r="300">
          <cell r="F300">
            <v>243000</v>
          </cell>
          <cell r="G300">
            <v>140</v>
          </cell>
        </row>
        <row r="301">
          <cell r="F301">
            <v>3438000</v>
          </cell>
          <cell r="G301">
            <v>140</v>
          </cell>
        </row>
        <row r="302">
          <cell r="F302">
            <v>364900</v>
          </cell>
          <cell r="G302">
            <v>140</v>
          </cell>
        </row>
        <row r="303">
          <cell r="F303">
            <v>540000</v>
          </cell>
          <cell r="G303">
            <v>140</v>
          </cell>
        </row>
        <row r="304">
          <cell r="F304">
            <v>7780800</v>
          </cell>
          <cell r="G304">
            <v>140</v>
          </cell>
        </row>
        <row r="305">
          <cell r="F305">
            <v>3240000</v>
          </cell>
          <cell r="G305">
            <v>140</v>
          </cell>
        </row>
        <row r="306">
          <cell r="F306">
            <v>6672000</v>
          </cell>
          <cell r="G306">
            <v>140</v>
          </cell>
        </row>
        <row r="307">
          <cell r="F307">
            <v>7200000</v>
          </cell>
          <cell r="G307">
            <v>140</v>
          </cell>
        </row>
        <row r="308">
          <cell r="F308">
            <v>210200</v>
          </cell>
          <cell r="G308">
            <v>140</v>
          </cell>
        </row>
        <row r="309">
          <cell r="F309">
            <v>46230</v>
          </cell>
          <cell r="G309">
            <v>140</v>
          </cell>
        </row>
        <row r="310">
          <cell r="F310">
            <v>142150</v>
          </cell>
          <cell r="G310">
            <v>140</v>
          </cell>
        </row>
        <row r="311">
          <cell r="F311">
            <v>72000</v>
          </cell>
          <cell r="G311">
            <v>140</v>
          </cell>
        </row>
        <row r="312">
          <cell r="F312">
            <v>686940</v>
          </cell>
          <cell r="G312">
            <v>140</v>
          </cell>
        </row>
        <row r="313">
          <cell r="F313">
            <v>54000</v>
          </cell>
          <cell r="G313">
            <v>140</v>
          </cell>
        </row>
        <row r="314">
          <cell r="F314">
            <v>210200</v>
          </cell>
          <cell r="G314">
            <v>140</v>
          </cell>
        </row>
        <row r="315">
          <cell r="F315">
            <v>54000</v>
          </cell>
          <cell r="G315">
            <v>140</v>
          </cell>
        </row>
        <row r="316">
          <cell r="F316">
            <v>450000</v>
          </cell>
          <cell r="G316">
            <v>140</v>
          </cell>
        </row>
        <row r="317">
          <cell r="F317">
            <v>642300</v>
          </cell>
          <cell r="G317">
            <v>140</v>
          </cell>
        </row>
        <row r="318">
          <cell r="F318">
            <v>1815000</v>
          </cell>
          <cell r="G318">
            <v>121</v>
          </cell>
        </row>
        <row r="319">
          <cell r="F319">
            <v>2310000</v>
          </cell>
          <cell r="G319">
            <v>121</v>
          </cell>
        </row>
        <row r="320">
          <cell r="F320">
            <v>9864400</v>
          </cell>
          <cell r="G320">
            <v>133</v>
          </cell>
        </row>
        <row r="321">
          <cell r="F321">
            <v>819339</v>
          </cell>
          <cell r="G321">
            <v>128</v>
          </cell>
        </row>
        <row r="322">
          <cell r="F322">
            <v>1067177</v>
          </cell>
          <cell r="G322">
            <v>128</v>
          </cell>
        </row>
        <row r="323">
          <cell r="F323">
            <v>1559292</v>
          </cell>
          <cell r="G323">
            <v>128</v>
          </cell>
        </row>
        <row r="324">
          <cell r="F324">
            <v>496031</v>
          </cell>
          <cell r="G324">
            <v>128</v>
          </cell>
        </row>
        <row r="325">
          <cell r="F325">
            <v>2134354</v>
          </cell>
          <cell r="G325">
            <v>128</v>
          </cell>
        </row>
        <row r="326">
          <cell r="F326">
            <v>2889327</v>
          </cell>
          <cell r="G326">
            <v>128</v>
          </cell>
        </row>
        <row r="327">
          <cell r="F327">
            <v>135283</v>
          </cell>
          <cell r="G327">
            <v>128</v>
          </cell>
        </row>
        <row r="328">
          <cell r="F328">
            <v>15725</v>
          </cell>
          <cell r="G328">
            <v>128</v>
          </cell>
        </row>
        <row r="329">
          <cell r="F329">
            <v>-1870</v>
          </cell>
          <cell r="G329">
            <v>128</v>
          </cell>
        </row>
        <row r="330">
          <cell r="F330">
            <v>1372453</v>
          </cell>
          <cell r="G330">
            <v>128</v>
          </cell>
        </row>
        <row r="331">
          <cell r="F331">
            <v>2817149</v>
          </cell>
          <cell r="G331">
            <v>128</v>
          </cell>
        </row>
        <row r="332">
          <cell r="F332">
            <v>1695278</v>
          </cell>
          <cell r="G332">
            <v>128</v>
          </cell>
        </row>
        <row r="333">
          <cell r="F333">
            <v>164657</v>
          </cell>
          <cell r="G333">
            <v>128</v>
          </cell>
        </row>
        <row r="334">
          <cell r="F334">
            <v>991659</v>
          </cell>
          <cell r="G334">
            <v>128</v>
          </cell>
        </row>
        <row r="335">
          <cell r="F335">
            <v>2057444</v>
          </cell>
          <cell r="G335">
            <v>128</v>
          </cell>
        </row>
        <row r="336">
          <cell r="F336">
            <v>19656</v>
          </cell>
          <cell r="G336">
            <v>128</v>
          </cell>
        </row>
        <row r="337">
          <cell r="F337">
            <v>2545273</v>
          </cell>
          <cell r="G337">
            <v>128</v>
          </cell>
        </row>
        <row r="338">
          <cell r="F338">
            <v>5884896</v>
          </cell>
          <cell r="G338">
            <v>128</v>
          </cell>
        </row>
        <row r="339">
          <cell r="F339">
            <v>793458</v>
          </cell>
          <cell r="G339">
            <v>128</v>
          </cell>
        </row>
        <row r="340">
          <cell r="F340">
            <v>78624</v>
          </cell>
          <cell r="G340">
            <v>128</v>
          </cell>
        </row>
        <row r="341">
          <cell r="F341">
            <v>1450354</v>
          </cell>
          <cell r="G341">
            <v>128</v>
          </cell>
        </row>
        <row r="342">
          <cell r="F342">
            <v>6946907</v>
          </cell>
          <cell r="G342">
            <v>128</v>
          </cell>
        </row>
        <row r="343">
          <cell r="F343">
            <v>380892</v>
          </cell>
          <cell r="G343">
            <v>128</v>
          </cell>
        </row>
        <row r="344">
          <cell r="F344">
            <v>496031</v>
          </cell>
          <cell r="G344">
            <v>128</v>
          </cell>
        </row>
        <row r="345">
          <cell r="F345">
            <v>1794172</v>
          </cell>
          <cell r="G345">
            <v>128</v>
          </cell>
        </row>
        <row r="346">
          <cell r="F346">
            <v>1343564</v>
          </cell>
          <cell r="G346">
            <v>128</v>
          </cell>
        </row>
        <row r="347">
          <cell r="F347">
            <v>1127768</v>
          </cell>
          <cell r="G347">
            <v>128</v>
          </cell>
        </row>
        <row r="348">
          <cell r="F348">
            <v>275109</v>
          </cell>
          <cell r="G348">
            <v>128</v>
          </cell>
        </row>
        <row r="349">
          <cell r="F349">
            <v>315439</v>
          </cell>
          <cell r="G349">
            <v>128</v>
          </cell>
        </row>
        <row r="350">
          <cell r="F350">
            <v>1576389</v>
          </cell>
          <cell r="G350">
            <v>128</v>
          </cell>
        </row>
        <row r="351">
          <cell r="F351">
            <v>1576389</v>
          </cell>
          <cell r="G351">
            <v>128</v>
          </cell>
        </row>
        <row r="352">
          <cell r="F352">
            <v>1695279</v>
          </cell>
          <cell r="G352">
            <v>128</v>
          </cell>
        </row>
        <row r="353">
          <cell r="F353">
            <v>723665</v>
          </cell>
          <cell r="G353">
            <v>128</v>
          </cell>
        </row>
        <row r="354">
          <cell r="F354">
            <v>723665</v>
          </cell>
          <cell r="G354">
            <v>128</v>
          </cell>
        </row>
        <row r="355">
          <cell r="F355">
            <v>2134354</v>
          </cell>
          <cell r="G355">
            <v>128</v>
          </cell>
        </row>
        <row r="356">
          <cell r="F356">
            <v>2039609</v>
          </cell>
          <cell r="G356">
            <v>128</v>
          </cell>
        </row>
        <row r="357">
          <cell r="F357">
            <v>341898</v>
          </cell>
          <cell r="G357">
            <v>128</v>
          </cell>
        </row>
        <row r="358">
          <cell r="F358">
            <v>396114</v>
          </cell>
          <cell r="G358">
            <v>128</v>
          </cell>
        </row>
        <row r="359">
          <cell r="F359">
            <v>39312</v>
          </cell>
          <cell r="G359">
            <v>128</v>
          </cell>
        </row>
        <row r="360">
          <cell r="F360">
            <v>2318402</v>
          </cell>
          <cell r="G360">
            <v>128</v>
          </cell>
        </row>
        <row r="361">
          <cell r="F361">
            <v>522229</v>
          </cell>
          <cell r="G361">
            <v>141</v>
          </cell>
        </row>
        <row r="362">
          <cell r="F362">
            <v>510083</v>
          </cell>
          <cell r="G362">
            <v>141</v>
          </cell>
        </row>
        <row r="363">
          <cell r="F363">
            <v>938302</v>
          </cell>
          <cell r="G363">
            <v>141</v>
          </cell>
        </row>
        <row r="364">
          <cell r="F364">
            <v>327911</v>
          </cell>
          <cell r="G364">
            <v>141</v>
          </cell>
        </row>
        <row r="365">
          <cell r="F365">
            <v>327911</v>
          </cell>
          <cell r="G365">
            <v>141</v>
          </cell>
        </row>
        <row r="366">
          <cell r="F366">
            <v>242897</v>
          </cell>
          <cell r="G366">
            <v>141</v>
          </cell>
        </row>
        <row r="367">
          <cell r="F367">
            <v>728691</v>
          </cell>
          <cell r="G367">
            <v>141</v>
          </cell>
        </row>
        <row r="368">
          <cell r="F368">
            <v>121449</v>
          </cell>
          <cell r="G368">
            <v>141</v>
          </cell>
        </row>
        <row r="369">
          <cell r="F369">
            <v>485794</v>
          </cell>
          <cell r="G369">
            <v>141</v>
          </cell>
        </row>
        <row r="370">
          <cell r="F370">
            <v>327911</v>
          </cell>
          <cell r="G370">
            <v>141</v>
          </cell>
        </row>
        <row r="371">
          <cell r="F371">
            <v>485794</v>
          </cell>
          <cell r="G371">
            <v>141</v>
          </cell>
        </row>
        <row r="372">
          <cell r="F372">
            <v>1202340</v>
          </cell>
          <cell r="G372">
            <v>141</v>
          </cell>
        </row>
        <row r="373">
          <cell r="F373">
            <v>327911</v>
          </cell>
          <cell r="G373">
            <v>141</v>
          </cell>
        </row>
        <row r="374">
          <cell r="F374">
            <v>327911</v>
          </cell>
          <cell r="G374">
            <v>141</v>
          </cell>
        </row>
        <row r="375">
          <cell r="F375">
            <v>327911</v>
          </cell>
          <cell r="G375">
            <v>141</v>
          </cell>
        </row>
        <row r="376">
          <cell r="F376">
            <v>121449</v>
          </cell>
          <cell r="G376">
            <v>141</v>
          </cell>
        </row>
        <row r="377">
          <cell r="F377">
            <v>2428970</v>
          </cell>
          <cell r="G377">
            <v>141</v>
          </cell>
        </row>
        <row r="378">
          <cell r="F378">
            <v>1627410</v>
          </cell>
          <cell r="G378">
            <v>141</v>
          </cell>
        </row>
        <row r="379">
          <cell r="F379">
            <v>2428970</v>
          </cell>
          <cell r="G379">
            <v>141</v>
          </cell>
        </row>
        <row r="380">
          <cell r="F380">
            <v>1627410</v>
          </cell>
          <cell r="G380">
            <v>141</v>
          </cell>
        </row>
        <row r="381">
          <cell r="F381">
            <v>1627410</v>
          </cell>
          <cell r="G381">
            <v>141</v>
          </cell>
        </row>
        <row r="382">
          <cell r="F382">
            <v>37427</v>
          </cell>
          <cell r="G382">
            <v>141</v>
          </cell>
        </row>
        <row r="383">
          <cell r="F383">
            <v>-1247</v>
          </cell>
          <cell r="G383">
            <v>141</v>
          </cell>
        </row>
        <row r="384">
          <cell r="F384">
            <v>85014</v>
          </cell>
          <cell r="G384">
            <v>141</v>
          </cell>
        </row>
        <row r="385">
          <cell r="F385">
            <v>85014</v>
          </cell>
          <cell r="G385">
            <v>141</v>
          </cell>
        </row>
        <row r="386">
          <cell r="F386">
            <v>85014</v>
          </cell>
          <cell r="G386">
            <v>141</v>
          </cell>
        </row>
        <row r="387">
          <cell r="F387">
            <v>4857941</v>
          </cell>
          <cell r="G387">
            <v>141</v>
          </cell>
        </row>
        <row r="388">
          <cell r="F388">
            <v>728691</v>
          </cell>
          <cell r="G388">
            <v>141</v>
          </cell>
        </row>
        <row r="389">
          <cell r="F389">
            <v>112601</v>
          </cell>
          <cell r="G389">
            <v>141</v>
          </cell>
        </row>
        <row r="390">
          <cell r="F390">
            <v>103218</v>
          </cell>
          <cell r="G390">
            <v>141</v>
          </cell>
        </row>
        <row r="391">
          <cell r="F391">
            <v>611315</v>
          </cell>
          <cell r="G391">
            <v>141</v>
          </cell>
        </row>
        <row r="392">
          <cell r="F392">
            <v>93600</v>
          </cell>
          <cell r="G392">
            <v>139</v>
          </cell>
        </row>
        <row r="393">
          <cell r="F393">
            <v>315180</v>
          </cell>
          <cell r="G393">
            <v>139</v>
          </cell>
        </row>
        <row r="394">
          <cell r="F394">
            <v>866230</v>
          </cell>
          <cell r="G394">
            <v>139</v>
          </cell>
        </row>
        <row r="395">
          <cell r="F395">
            <v>927000</v>
          </cell>
          <cell r="G395">
            <v>139</v>
          </cell>
        </row>
        <row r="396">
          <cell r="F396">
            <v>1589670</v>
          </cell>
          <cell r="G396">
            <v>139</v>
          </cell>
        </row>
        <row r="397">
          <cell r="F397">
            <v>465750</v>
          </cell>
          <cell r="G397">
            <v>139</v>
          </cell>
        </row>
        <row r="398">
          <cell r="F398">
            <v>791100</v>
          </cell>
          <cell r="G398">
            <v>139</v>
          </cell>
        </row>
        <row r="399">
          <cell r="F399">
            <v>792450</v>
          </cell>
          <cell r="G399">
            <v>139</v>
          </cell>
        </row>
        <row r="400">
          <cell r="F400">
            <v>882900</v>
          </cell>
          <cell r="G400">
            <v>139</v>
          </cell>
        </row>
        <row r="401">
          <cell r="F401">
            <v>1636020</v>
          </cell>
          <cell r="G401">
            <v>139</v>
          </cell>
        </row>
        <row r="402">
          <cell r="F402">
            <v>2253600</v>
          </cell>
          <cell r="G402">
            <v>139</v>
          </cell>
        </row>
        <row r="403">
          <cell r="F403">
            <v>13380</v>
          </cell>
          <cell r="G403">
            <v>139</v>
          </cell>
        </row>
        <row r="404">
          <cell r="F404">
            <v>658800</v>
          </cell>
          <cell r="G404">
            <v>140</v>
          </cell>
        </row>
        <row r="405">
          <cell r="F405">
            <v>4120500</v>
          </cell>
          <cell r="G405">
            <v>140</v>
          </cell>
        </row>
        <row r="406">
          <cell r="F406">
            <v>1809900</v>
          </cell>
          <cell r="G406">
            <v>140</v>
          </cell>
        </row>
        <row r="407">
          <cell r="F407">
            <v>1800320</v>
          </cell>
          <cell r="G407">
            <v>123</v>
          </cell>
        </row>
        <row r="408">
          <cell r="F408">
            <v>1340000</v>
          </cell>
          <cell r="G408">
            <v>126</v>
          </cell>
        </row>
        <row r="409">
          <cell r="F409">
            <v>1800000</v>
          </cell>
          <cell r="G409">
            <v>117</v>
          </cell>
        </row>
        <row r="410">
          <cell r="F410">
            <v>39000</v>
          </cell>
          <cell r="G410">
            <v>122</v>
          </cell>
        </row>
        <row r="411">
          <cell r="F411">
            <v>96200</v>
          </cell>
          <cell r="G411">
            <v>122</v>
          </cell>
        </row>
        <row r="412">
          <cell r="F412">
            <v>38000</v>
          </cell>
          <cell r="G412">
            <v>122</v>
          </cell>
        </row>
        <row r="413">
          <cell r="F413">
            <v>98800</v>
          </cell>
          <cell r="G413">
            <v>122</v>
          </cell>
        </row>
        <row r="414">
          <cell r="F414">
            <v>70200</v>
          </cell>
          <cell r="G414">
            <v>122</v>
          </cell>
        </row>
        <row r="415">
          <cell r="F415">
            <v>146250</v>
          </cell>
          <cell r="G415">
            <v>122</v>
          </cell>
        </row>
        <row r="416">
          <cell r="F416">
            <v>19500</v>
          </cell>
          <cell r="G416">
            <v>122</v>
          </cell>
        </row>
        <row r="417">
          <cell r="F417">
            <v>48750</v>
          </cell>
          <cell r="G417">
            <v>122</v>
          </cell>
        </row>
        <row r="418">
          <cell r="F418">
            <v>190000</v>
          </cell>
          <cell r="G418">
            <v>122</v>
          </cell>
        </row>
        <row r="419">
          <cell r="F419">
            <v>165750</v>
          </cell>
          <cell r="G419">
            <v>122</v>
          </cell>
        </row>
        <row r="420">
          <cell r="F420">
            <v>28500</v>
          </cell>
          <cell r="G420">
            <v>122</v>
          </cell>
        </row>
        <row r="421">
          <cell r="F421">
            <v>1170</v>
          </cell>
          <cell r="G421">
            <v>122</v>
          </cell>
        </row>
        <row r="422">
          <cell r="F422">
            <v>-20</v>
          </cell>
          <cell r="G422">
            <v>122</v>
          </cell>
        </row>
        <row r="423">
          <cell r="F423">
            <v>213200</v>
          </cell>
          <cell r="G423">
            <v>122</v>
          </cell>
        </row>
        <row r="424">
          <cell r="F424">
            <v>273000</v>
          </cell>
          <cell r="G424">
            <v>122</v>
          </cell>
        </row>
        <row r="425">
          <cell r="F425">
            <v>132600</v>
          </cell>
          <cell r="G425">
            <v>122</v>
          </cell>
        </row>
        <row r="426">
          <cell r="F426">
            <v>46800</v>
          </cell>
          <cell r="G426">
            <v>122</v>
          </cell>
        </row>
        <row r="427">
          <cell r="F427">
            <v>146250</v>
          </cell>
          <cell r="G427">
            <v>122</v>
          </cell>
        </row>
        <row r="428">
          <cell r="F428">
            <v>58522</v>
          </cell>
          <cell r="G428">
            <v>123</v>
          </cell>
        </row>
        <row r="429">
          <cell r="F429">
            <v>-59</v>
          </cell>
          <cell r="G429">
            <v>123</v>
          </cell>
        </row>
        <row r="430">
          <cell r="F430">
            <v>810144</v>
          </cell>
          <cell r="G430">
            <v>123</v>
          </cell>
        </row>
        <row r="431">
          <cell r="F431">
            <v>756134</v>
          </cell>
          <cell r="G431">
            <v>123</v>
          </cell>
        </row>
        <row r="432">
          <cell r="F432">
            <v>252045</v>
          </cell>
          <cell r="G432">
            <v>123</v>
          </cell>
        </row>
        <row r="433">
          <cell r="F433">
            <v>648115</v>
          </cell>
          <cell r="G433">
            <v>123</v>
          </cell>
        </row>
        <row r="434">
          <cell r="F434">
            <v>162029</v>
          </cell>
          <cell r="G434">
            <v>123</v>
          </cell>
        </row>
        <row r="435">
          <cell r="F435">
            <v>216038</v>
          </cell>
          <cell r="G435">
            <v>123</v>
          </cell>
        </row>
        <row r="436">
          <cell r="F436">
            <v>180032</v>
          </cell>
          <cell r="G436">
            <v>123</v>
          </cell>
        </row>
        <row r="437">
          <cell r="F437">
            <v>1350240</v>
          </cell>
          <cell r="G437">
            <v>123</v>
          </cell>
        </row>
        <row r="438">
          <cell r="F438">
            <v>450080</v>
          </cell>
          <cell r="G438">
            <v>123</v>
          </cell>
        </row>
        <row r="439">
          <cell r="F439">
            <v>450080</v>
          </cell>
          <cell r="G439">
            <v>123</v>
          </cell>
        </row>
        <row r="440">
          <cell r="F440">
            <v>72013</v>
          </cell>
          <cell r="G440">
            <v>123</v>
          </cell>
        </row>
        <row r="441">
          <cell r="F441">
            <v>504090</v>
          </cell>
          <cell r="G441">
            <v>123</v>
          </cell>
        </row>
        <row r="442">
          <cell r="F442">
            <v>432077</v>
          </cell>
          <cell r="G442">
            <v>123</v>
          </cell>
        </row>
        <row r="443">
          <cell r="F443">
            <v>144026</v>
          </cell>
          <cell r="G443">
            <v>123</v>
          </cell>
        </row>
        <row r="444">
          <cell r="F444">
            <v>36000</v>
          </cell>
          <cell r="G444">
            <v>127</v>
          </cell>
        </row>
        <row r="445">
          <cell r="F445">
            <v>461100</v>
          </cell>
          <cell r="G445">
            <v>127</v>
          </cell>
        </row>
        <row r="446">
          <cell r="F446">
            <v>87000</v>
          </cell>
          <cell r="G446">
            <v>127</v>
          </cell>
        </row>
        <row r="447">
          <cell r="F447">
            <v>826500</v>
          </cell>
          <cell r="G447">
            <v>127</v>
          </cell>
        </row>
        <row r="448">
          <cell r="F448">
            <v>922200</v>
          </cell>
          <cell r="G448">
            <v>127</v>
          </cell>
        </row>
        <row r="449">
          <cell r="F449">
            <v>522000</v>
          </cell>
          <cell r="G449">
            <v>127</v>
          </cell>
        </row>
        <row r="450">
          <cell r="F450">
            <v>321900</v>
          </cell>
          <cell r="G450">
            <v>127</v>
          </cell>
        </row>
        <row r="451">
          <cell r="F451">
            <v>95700</v>
          </cell>
          <cell r="G451">
            <v>127</v>
          </cell>
        </row>
        <row r="452">
          <cell r="F452">
            <v>1044000</v>
          </cell>
          <cell r="G452">
            <v>127</v>
          </cell>
        </row>
        <row r="453">
          <cell r="F453">
            <v>957000</v>
          </cell>
          <cell r="G453">
            <v>127</v>
          </cell>
        </row>
        <row r="454">
          <cell r="F454">
            <v>139200</v>
          </cell>
          <cell r="G454">
            <v>127</v>
          </cell>
        </row>
        <row r="455">
          <cell r="F455">
            <v>461100</v>
          </cell>
          <cell r="G455">
            <v>127</v>
          </cell>
        </row>
        <row r="456">
          <cell r="F456">
            <v>861300</v>
          </cell>
          <cell r="G456">
            <v>127</v>
          </cell>
        </row>
        <row r="457">
          <cell r="F457">
            <v>582900</v>
          </cell>
          <cell r="G457">
            <v>127</v>
          </cell>
        </row>
        <row r="458">
          <cell r="F458">
            <v>870000</v>
          </cell>
          <cell r="G458">
            <v>127</v>
          </cell>
        </row>
        <row r="459">
          <cell r="F459">
            <v>930900</v>
          </cell>
          <cell r="G459">
            <v>127</v>
          </cell>
        </row>
        <row r="460">
          <cell r="F460">
            <v>304500</v>
          </cell>
          <cell r="G460">
            <v>127</v>
          </cell>
        </row>
        <row r="461">
          <cell r="F461">
            <v>1571555</v>
          </cell>
          <cell r="G461">
            <v>128</v>
          </cell>
        </row>
        <row r="462">
          <cell r="F462">
            <v>1066156</v>
          </cell>
          <cell r="G462">
            <v>128</v>
          </cell>
        </row>
        <row r="463">
          <cell r="F463">
            <v>317927</v>
          </cell>
          <cell r="G463">
            <v>128</v>
          </cell>
        </row>
        <row r="464">
          <cell r="F464">
            <v>1428355</v>
          </cell>
          <cell r="G464">
            <v>128</v>
          </cell>
        </row>
        <row r="465">
          <cell r="F465">
            <v>515096</v>
          </cell>
          <cell r="G465">
            <v>128</v>
          </cell>
        </row>
        <row r="466">
          <cell r="F466">
            <v>3215946</v>
          </cell>
          <cell r="G466">
            <v>128</v>
          </cell>
        </row>
        <row r="467">
          <cell r="F467">
            <v>3070988</v>
          </cell>
          <cell r="G467">
            <v>128</v>
          </cell>
        </row>
        <row r="468">
          <cell r="F468">
            <v>1317392</v>
          </cell>
          <cell r="G468">
            <v>128</v>
          </cell>
        </row>
        <row r="469">
          <cell r="F469">
            <v>921915</v>
          </cell>
          <cell r="G469">
            <v>128</v>
          </cell>
        </row>
        <row r="470">
          <cell r="F470">
            <v>723581</v>
          </cell>
          <cell r="G470">
            <v>128</v>
          </cell>
        </row>
        <row r="471">
          <cell r="F471">
            <v>698911</v>
          </cell>
          <cell r="G471">
            <v>128</v>
          </cell>
        </row>
        <row r="472">
          <cell r="F472">
            <v>1910369</v>
          </cell>
          <cell r="G472">
            <v>128</v>
          </cell>
        </row>
        <row r="473">
          <cell r="F473">
            <v>1662353</v>
          </cell>
          <cell r="G473">
            <v>128</v>
          </cell>
        </row>
        <row r="474">
          <cell r="F474">
            <v>1546558</v>
          </cell>
          <cell r="G474">
            <v>128</v>
          </cell>
        </row>
        <row r="475">
          <cell r="F475">
            <v>274428</v>
          </cell>
          <cell r="G475">
            <v>128</v>
          </cell>
        </row>
        <row r="476">
          <cell r="F476">
            <v>137214</v>
          </cell>
          <cell r="G476">
            <v>128</v>
          </cell>
        </row>
        <row r="477">
          <cell r="F477">
            <v>1571555</v>
          </cell>
          <cell r="G477">
            <v>128</v>
          </cell>
        </row>
        <row r="478">
          <cell r="F478">
            <v>4814190</v>
          </cell>
          <cell r="G478">
            <v>128</v>
          </cell>
        </row>
        <row r="479">
          <cell r="F479">
            <v>317927</v>
          </cell>
          <cell r="G479">
            <v>128</v>
          </cell>
        </row>
        <row r="480">
          <cell r="F480">
            <v>317927</v>
          </cell>
          <cell r="G480">
            <v>128</v>
          </cell>
        </row>
        <row r="481">
          <cell r="F481">
            <v>1066156</v>
          </cell>
          <cell r="G481">
            <v>128</v>
          </cell>
        </row>
        <row r="482">
          <cell r="F482">
            <v>1066156</v>
          </cell>
          <cell r="G482">
            <v>128</v>
          </cell>
        </row>
        <row r="483">
          <cell r="F483">
            <v>414633</v>
          </cell>
          <cell r="G483">
            <v>128</v>
          </cell>
        </row>
        <row r="484">
          <cell r="F484">
            <v>451281</v>
          </cell>
          <cell r="G484">
            <v>128</v>
          </cell>
        </row>
        <row r="485">
          <cell r="F485">
            <v>435557</v>
          </cell>
          <cell r="G485">
            <v>128</v>
          </cell>
        </row>
        <row r="486">
          <cell r="F486">
            <v>3820738</v>
          </cell>
          <cell r="G486">
            <v>128</v>
          </cell>
        </row>
        <row r="487">
          <cell r="F487">
            <v>1843830</v>
          </cell>
          <cell r="G487">
            <v>128</v>
          </cell>
        </row>
        <row r="488">
          <cell r="F488">
            <v>2692020</v>
          </cell>
          <cell r="G488">
            <v>130</v>
          </cell>
        </row>
        <row r="489">
          <cell r="F489">
            <v>691159</v>
          </cell>
          <cell r="G489">
            <v>130</v>
          </cell>
        </row>
        <row r="490">
          <cell r="F490">
            <v>1065388</v>
          </cell>
          <cell r="G490">
            <v>130</v>
          </cell>
        </row>
        <row r="491">
          <cell r="F491">
            <v>8392848</v>
          </cell>
          <cell r="G491">
            <v>130</v>
          </cell>
        </row>
        <row r="492">
          <cell r="F492">
            <v>952358</v>
          </cell>
          <cell r="G492">
            <v>130</v>
          </cell>
        </row>
        <row r="493">
          <cell r="F493">
            <v>1922563</v>
          </cell>
          <cell r="G493">
            <v>130</v>
          </cell>
        </row>
        <row r="494">
          <cell r="F494">
            <v>264600</v>
          </cell>
          <cell r="G494">
            <v>130</v>
          </cell>
        </row>
        <row r="495">
          <cell r="F495">
            <v>823459</v>
          </cell>
          <cell r="G495">
            <v>130</v>
          </cell>
        </row>
        <row r="496">
          <cell r="F496">
            <v>866781</v>
          </cell>
          <cell r="G496">
            <v>130</v>
          </cell>
        </row>
        <row r="497">
          <cell r="F497">
            <v>1065388</v>
          </cell>
          <cell r="G497">
            <v>130</v>
          </cell>
        </row>
        <row r="498">
          <cell r="F498">
            <v>252000</v>
          </cell>
          <cell r="G498">
            <v>130</v>
          </cell>
        </row>
        <row r="499">
          <cell r="F499">
            <v>278755</v>
          </cell>
          <cell r="G499">
            <v>130</v>
          </cell>
        </row>
        <row r="500">
          <cell r="F500">
            <v>3248520</v>
          </cell>
          <cell r="G500">
            <v>130</v>
          </cell>
        </row>
        <row r="501">
          <cell r="F501">
            <v>3200000</v>
          </cell>
          <cell r="G501">
            <v>131</v>
          </cell>
        </row>
        <row r="502">
          <cell r="F502">
            <v>800000</v>
          </cell>
          <cell r="G502">
            <v>131</v>
          </cell>
        </row>
        <row r="503">
          <cell r="F503">
            <v>4000000</v>
          </cell>
          <cell r="G503">
            <v>131</v>
          </cell>
        </row>
        <row r="504">
          <cell r="F504">
            <v>7200000</v>
          </cell>
          <cell r="G504">
            <v>131</v>
          </cell>
        </row>
        <row r="505">
          <cell r="F505">
            <v>3400000</v>
          </cell>
          <cell r="G505">
            <v>131</v>
          </cell>
        </row>
        <row r="506">
          <cell r="F506">
            <v>800000</v>
          </cell>
          <cell r="G506">
            <v>131</v>
          </cell>
        </row>
        <row r="507">
          <cell r="F507">
            <v>1160000</v>
          </cell>
          <cell r="G507">
            <v>131</v>
          </cell>
        </row>
        <row r="508">
          <cell r="F508">
            <v>2000000</v>
          </cell>
          <cell r="G508">
            <v>131</v>
          </cell>
        </row>
        <row r="509">
          <cell r="F509">
            <v>1808000</v>
          </cell>
          <cell r="G509">
            <v>131</v>
          </cell>
        </row>
        <row r="510">
          <cell r="F510">
            <v>8300000</v>
          </cell>
          <cell r="G510">
            <v>136</v>
          </cell>
        </row>
        <row r="511">
          <cell r="F511">
            <v>3015000</v>
          </cell>
          <cell r="G511">
            <v>135</v>
          </cell>
        </row>
        <row r="512">
          <cell r="F512">
            <v>19626000</v>
          </cell>
          <cell r="G512">
            <v>135</v>
          </cell>
        </row>
        <row r="513">
          <cell r="F513">
            <v>5636000</v>
          </cell>
          <cell r="G513">
            <v>135</v>
          </cell>
        </row>
        <row r="514">
          <cell r="F514">
            <v>848000</v>
          </cell>
          <cell r="G514">
            <v>135</v>
          </cell>
        </row>
        <row r="515">
          <cell r="F515">
            <v>2500000</v>
          </cell>
          <cell r="G515">
            <v>135</v>
          </cell>
        </row>
        <row r="516">
          <cell r="F516">
            <v>3625000</v>
          </cell>
          <cell r="G516">
            <v>135</v>
          </cell>
        </row>
        <row r="517">
          <cell r="F517">
            <v>1150000</v>
          </cell>
          <cell r="G517">
            <v>135</v>
          </cell>
        </row>
        <row r="518">
          <cell r="F518">
            <v>1600000</v>
          </cell>
          <cell r="G518">
            <v>135</v>
          </cell>
        </row>
        <row r="519">
          <cell r="F519">
            <v>424000</v>
          </cell>
          <cell r="G519">
            <v>135</v>
          </cell>
        </row>
        <row r="520">
          <cell r="F520">
            <v>1000000</v>
          </cell>
          <cell r="G520">
            <v>135</v>
          </cell>
        </row>
        <row r="521">
          <cell r="F521">
            <v>1900000</v>
          </cell>
          <cell r="G521">
            <v>135</v>
          </cell>
        </row>
        <row r="522">
          <cell r="F522">
            <v>8295000</v>
          </cell>
          <cell r="G522">
            <v>135</v>
          </cell>
        </row>
        <row r="523">
          <cell r="F523">
            <v>318000</v>
          </cell>
          <cell r="G523">
            <v>138</v>
          </cell>
        </row>
        <row r="524">
          <cell r="F524">
            <v>960100</v>
          </cell>
          <cell r="G524">
            <v>139</v>
          </cell>
        </row>
        <row r="525">
          <cell r="F525">
            <v>324450</v>
          </cell>
          <cell r="G525">
            <v>139</v>
          </cell>
        </row>
        <row r="526">
          <cell r="F526">
            <v>1046250</v>
          </cell>
          <cell r="G526">
            <v>139</v>
          </cell>
        </row>
        <row r="527">
          <cell r="F527">
            <v>204840</v>
          </cell>
          <cell r="G527">
            <v>139</v>
          </cell>
        </row>
        <row r="528">
          <cell r="F528">
            <v>1161000</v>
          </cell>
          <cell r="G528">
            <v>139</v>
          </cell>
        </row>
        <row r="529">
          <cell r="F529">
            <v>633060</v>
          </cell>
          <cell r="G529">
            <v>139</v>
          </cell>
        </row>
        <row r="530">
          <cell r="F530">
            <v>2532500</v>
          </cell>
          <cell r="G530">
            <v>139</v>
          </cell>
        </row>
        <row r="531">
          <cell r="F531">
            <v>408780</v>
          </cell>
          <cell r="G531">
            <v>139</v>
          </cell>
        </row>
        <row r="532">
          <cell r="F532">
            <v>744300</v>
          </cell>
          <cell r="G532">
            <v>139</v>
          </cell>
        </row>
        <row r="533">
          <cell r="F533">
            <v>599940</v>
          </cell>
          <cell r="G533">
            <v>139</v>
          </cell>
        </row>
        <row r="534">
          <cell r="F534">
            <v>1743750</v>
          </cell>
          <cell r="G534">
            <v>139</v>
          </cell>
        </row>
        <row r="535">
          <cell r="F535">
            <v>372150</v>
          </cell>
          <cell r="G535">
            <v>139</v>
          </cell>
        </row>
        <row r="536">
          <cell r="F536">
            <v>311670</v>
          </cell>
          <cell r="G536">
            <v>139</v>
          </cell>
        </row>
        <row r="537">
          <cell r="F537">
            <v>939000</v>
          </cell>
          <cell r="G537">
            <v>129</v>
          </cell>
        </row>
        <row r="538">
          <cell r="F538">
            <v>2700000</v>
          </cell>
          <cell r="G538">
            <v>140</v>
          </cell>
        </row>
        <row r="539">
          <cell r="F539">
            <v>930200</v>
          </cell>
          <cell r="G539">
            <v>140</v>
          </cell>
        </row>
        <row r="540">
          <cell r="F540">
            <v>1350000</v>
          </cell>
          <cell r="G540">
            <v>140</v>
          </cell>
        </row>
        <row r="541">
          <cell r="F541">
            <v>2490300</v>
          </cell>
          <cell r="G541">
            <v>140</v>
          </cell>
        </row>
        <row r="542">
          <cell r="F542">
            <v>630000</v>
          </cell>
          <cell r="G542">
            <v>140</v>
          </cell>
        </row>
        <row r="543">
          <cell r="F543">
            <v>896900</v>
          </cell>
          <cell r="G543">
            <v>140</v>
          </cell>
        </row>
        <row r="544">
          <cell r="F544">
            <v>648000</v>
          </cell>
          <cell r="G544">
            <v>140</v>
          </cell>
        </row>
        <row r="545">
          <cell r="F545">
            <v>588900</v>
          </cell>
          <cell r="G545">
            <v>140</v>
          </cell>
        </row>
        <row r="546">
          <cell r="F546">
            <v>216000</v>
          </cell>
          <cell r="G546">
            <v>140</v>
          </cell>
        </row>
        <row r="547">
          <cell r="F547">
            <v>294150</v>
          </cell>
          <cell r="G547">
            <v>140</v>
          </cell>
        </row>
        <row r="548">
          <cell r="F548">
            <v>324000</v>
          </cell>
          <cell r="G548">
            <v>140</v>
          </cell>
        </row>
        <row r="549">
          <cell r="F549">
            <v>819200</v>
          </cell>
          <cell r="G549">
            <v>140</v>
          </cell>
        </row>
        <row r="550">
          <cell r="F550">
            <v>450000</v>
          </cell>
          <cell r="G550">
            <v>140</v>
          </cell>
        </row>
        <row r="551">
          <cell r="F551">
            <v>597800</v>
          </cell>
          <cell r="G551">
            <v>140</v>
          </cell>
        </row>
        <row r="552">
          <cell r="F552">
            <v>2700000</v>
          </cell>
          <cell r="G552">
            <v>140</v>
          </cell>
        </row>
        <row r="553">
          <cell r="F553">
            <v>3490500</v>
          </cell>
          <cell r="G553">
            <v>140</v>
          </cell>
        </row>
        <row r="554">
          <cell r="F554">
            <v>1767000</v>
          </cell>
          <cell r="G554">
            <v>140</v>
          </cell>
        </row>
        <row r="555">
          <cell r="F555">
            <v>1080000</v>
          </cell>
          <cell r="G555">
            <v>140</v>
          </cell>
        </row>
        <row r="556">
          <cell r="F556">
            <v>360000</v>
          </cell>
          <cell r="G556">
            <v>140</v>
          </cell>
        </row>
        <row r="557">
          <cell r="F557">
            <v>969800</v>
          </cell>
          <cell r="G557">
            <v>140</v>
          </cell>
        </row>
        <row r="558">
          <cell r="F558">
            <v>594100</v>
          </cell>
          <cell r="G558">
            <v>140</v>
          </cell>
        </row>
        <row r="559">
          <cell r="F559">
            <v>306000</v>
          </cell>
          <cell r="G559">
            <v>140</v>
          </cell>
        </row>
        <row r="560">
          <cell r="F560">
            <v>2160000</v>
          </cell>
          <cell r="G560">
            <v>140</v>
          </cell>
        </row>
        <row r="561">
          <cell r="F561">
            <v>3768900</v>
          </cell>
          <cell r="G561">
            <v>140</v>
          </cell>
        </row>
        <row r="562">
          <cell r="F562">
            <v>720000</v>
          </cell>
          <cell r="G562">
            <v>140</v>
          </cell>
        </row>
        <row r="563">
          <cell r="F563">
            <v>738050</v>
          </cell>
          <cell r="G563">
            <v>140</v>
          </cell>
        </row>
        <row r="564">
          <cell r="F564">
            <v>540000</v>
          </cell>
          <cell r="G564">
            <v>140</v>
          </cell>
        </row>
        <row r="565">
          <cell r="F565">
            <v>882550</v>
          </cell>
          <cell r="G565">
            <v>140</v>
          </cell>
        </row>
        <row r="566">
          <cell r="F566">
            <v>935600</v>
          </cell>
          <cell r="G566">
            <v>140</v>
          </cell>
        </row>
        <row r="567">
          <cell r="F567">
            <v>540000</v>
          </cell>
          <cell r="G567">
            <v>140</v>
          </cell>
        </row>
        <row r="568">
          <cell r="F568">
            <v>3138000</v>
          </cell>
          <cell r="G568">
            <v>140</v>
          </cell>
        </row>
        <row r="569">
          <cell r="F569">
            <v>1822700</v>
          </cell>
          <cell r="G569">
            <v>140</v>
          </cell>
        </row>
        <row r="570">
          <cell r="F570">
            <v>324000</v>
          </cell>
          <cell r="G570">
            <v>140</v>
          </cell>
        </row>
        <row r="571">
          <cell r="F571">
            <v>168700</v>
          </cell>
          <cell r="G571">
            <v>140</v>
          </cell>
        </row>
        <row r="572">
          <cell r="F572">
            <v>398700</v>
          </cell>
          <cell r="G572">
            <v>140</v>
          </cell>
        </row>
        <row r="573">
          <cell r="F573">
            <v>330300</v>
          </cell>
          <cell r="G573">
            <v>140</v>
          </cell>
        </row>
        <row r="574">
          <cell r="F574">
            <v>608100</v>
          </cell>
          <cell r="G574">
            <v>140</v>
          </cell>
        </row>
        <row r="575">
          <cell r="F575">
            <v>1530000</v>
          </cell>
          <cell r="G575">
            <v>140</v>
          </cell>
        </row>
        <row r="576">
          <cell r="F576">
            <v>3524248</v>
          </cell>
          <cell r="G576">
            <v>3</v>
          </cell>
        </row>
        <row r="577">
          <cell r="F577">
            <v>28148386</v>
          </cell>
          <cell r="G577">
            <v>77</v>
          </cell>
        </row>
        <row r="578">
          <cell r="F578">
            <v>5011500</v>
          </cell>
          <cell r="G578">
            <v>120</v>
          </cell>
        </row>
        <row r="579">
          <cell r="F579">
            <v>37042858</v>
          </cell>
          <cell r="G579">
            <v>76</v>
          </cell>
        </row>
        <row r="580">
          <cell r="F580">
            <v>1070470</v>
          </cell>
          <cell r="G580" t="str">
            <v>08-2016</v>
          </cell>
        </row>
        <row r="581">
          <cell r="F581">
            <v>6375867</v>
          </cell>
          <cell r="G581" t="str">
            <v>06-2016</v>
          </cell>
        </row>
        <row r="582">
          <cell r="F582">
            <v>1290000</v>
          </cell>
          <cell r="G582">
            <v>7</v>
          </cell>
        </row>
        <row r="583">
          <cell r="F583">
            <v>9120000</v>
          </cell>
          <cell r="G583">
            <v>118</v>
          </cell>
        </row>
        <row r="584">
          <cell r="F584">
            <v>4442621</v>
          </cell>
          <cell r="G584">
            <v>101</v>
          </cell>
        </row>
        <row r="585">
          <cell r="F585">
            <v>11135600</v>
          </cell>
          <cell r="G585">
            <v>133</v>
          </cell>
        </row>
        <row r="586">
          <cell r="F586">
            <v>14688120</v>
          </cell>
          <cell r="G586">
            <v>133</v>
          </cell>
        </row>
        <row r="587">
          <cell r="F587">
            <v>14714358</v>
          </cell>
          <cell r="G587">
            <v>63</v>
          </cell>
        </row>
        <row r="588">
          <cell r="F588">
            <v>24910534</v>
          </cell>
          <cell r="G588">
            <v>72</v>
          </cell>
        </row>
        <row r="589">
          <cell r="F589">
            <v>971800</v>
          </cell>
          <cell r="G589">
            <v>72</v>
          </cell>
        </row>
        <row r="590">
          <cell r="F590">
            <v>11113672</v>
          </cell>
          <cell r="G590">
            <v>72</v>
          </cell>
        </row>
        <row r="591">
          <cell r="F591">
            <v>1830600</v>
          </cell>
          <cell r="G591">
            <v>72</v>
          </cell>
        </row>
        <row r="592">
          <cell r="F592">
            <v>100330</v>
          </cell>
          <cell r="G592">
            <v>72</v>
          </cell>
        </row>
        <row r="593">
          <cell r="F593">
            <v>487588</v>
          </cell>
          <cell r="G593">
            <v>72</v>
          </cell>
        </row>
        <row r="594">
          <cell r="F594">
            <v>9003630</v>
          </cell>
          <cell r="G594">
            <v>132</v>
          </cell>
        </row>
        <row r="595">
          <cell r="F595">
            <v>39173706</v>
          </cell>
          <cell r="G595">
            <v>132</v>
          </cell>
        </row>
        <row r="596">
          <cell r="F596">
            <v>2379300</v>
          </cell>
          <cell r="G596">
            <v>137</v>
          </cell>
        </row>
        <row r="597">
          <cell r="F597">
            <v>6920000</v>
          </cell>
          <cell r="G597">
            <v>137</v>
          </cell>
        </row>
        <row r="598">
          <cell r="F598">
            <v>6695000</v>
          </cell>
          <cell r="G598">
            <v>137</v>
          </cell>
        </row>
        <row r="599">
          <cell r="F599">
            <v>3258500</v>
          </cell>
          <cell r="G599">
            <v>137</v>
          </cell>
        </row>
        <row r="600">
          <cell r="F600">
            <v>4725000</v>
          </cell>
          <cell r="G600">
            <v>137</v>
          </cell>
        </row>
        <row r="601">
          <cell r="F601">
            <v>14491500</v>
          </cell>
          <cell r="G601">
            <v>137</v>
          </cell>
        </row>
        <row r="602">
          <cell r="F602">
            <v>388700</v>
          </cell>
          <cell r="G602">
            <v>137</v>
          </cell>
        </row>
        <row r="603">
          <cell r="F603">
            <v>1514500</v>
          </cell>
          <cell r="G603">
            <v>137</v>
          </cell>
        </row>
        <row r="604">
          <cell r="F604">
            <v>876000</v>
          </cell>
          <cell r="G604">
            <v>137</v>
          </cell>
        </row>
        <row r="605">
          <cell r="F605">
            <v>876000</v>
          </cell>
          <cell r="G605">
            <v>137</v>
          </cell>
        </row>
        <row r="606">
          <cell r="F606">
            <v>963000</v>
          </cell>
          <cell r="G606">
            <v>137</v>
          </cell>
        </row>
        <row r="607">
          <cell r="F607">
            <v>3285000</v>
          </cell>
          <cell r="G607">
            <v>137</v>
          </cell>
        </row>
        <row r="608">
          <cell r="F608">
            <v>14100000</v>
          </cell>
          <cell r="G608">
            <v>117</v>
          </cell>
        </row>
        <row r="609">
          <cell r="F609">
            <v>292500</v>
          </cell>
          <cell r="G609">
            <v>122</v>
          </cell>
        </row>
        <row r="610">
          <cell r="F610">
            <v>285000</v>
          </cell>
          <cell r="G610">
            <v>122</v>
          </cell>
        </row>
        <row r="611">
          <cell r="F611">
            <v>570000</v>
          </cell>
          <cell r="G611">
            <v>122</v>
          </cell>
        </row>
        <row r="612">
          <cell r="F612">
            <v>630112</v>
          </cell>
          <cell r="G612">
            <v>123</v>
          </cell>
        </row>
        <row r="613">
          <cell r="F613">
            <v>900160</v>
          </cell>
          <cell r="G613">
            <v>123</v>
          </cell>
        </row>
        <row r="614">
          <cell r="F614">
            <v>4338585</v>
          </cell>
          <cell r="G614">
            <v>124</v>
          </cell>
        </row>
        <row r="615">
          <cell r="F615">
            <v>1461600</v>
          </cell>
          <cell r="G615">
            <v>127</v>
          </cell>
        </row>
        <row r="616">
          <cell r="F616">
            <v>870000</v>
          </cell>
          <cell r="G616">
            <v>127</v>
          </cell>
        </row>
        <row r="617">
          <cell r="F617">
            <v>730800</v>
          </cell>
          <cell r="G617">
            <v>127</v>
          </cell>
        </row>
        <row r="618">
          <cell r="F618">
            <v>3045000</v>
          </cell>
          <cell r="G618">
            <v>127</v>
          </cell>
        </row>
        <row r="619">
          <cell r="F619">
            <v>582900</v>
          </cell>
          <cell r="G619">
            <v>127</v>
          </cell>
        </row>
        <row r="620">
          <cell r="F620">
            <v>321900</v>
          </cell>
          <cell r="G620">
            <v>127</v>
          </cell>
        </row>
        <row r="621">
          <cell r="F621">
            <v>597744</v>
          </cell>
          <cell r="G621">
            <v>128</v>
          </cell>
        </row>
        <row r="622">
          <cell r="F622">
            <v>496031</v>
          </cell>
          <cell r="G622">
            <v>128</v>
          </cell>
        </row>
        <row r="623">
          <cell r="F623">
            <v>101713</v>
          </cell>
          <cell r="G623">
            <v>128</v>
          </cell>
        </row>
        <row r="624">
          <cell r="F624">
            <v>195604</v>
          </cell>
          <cell r="G624">
            <v>128</v>
          </cell>
        </row>
        <row r="625">
          <cell r="F625">
            <v>992061</v>
          </cell>
          <cell r="G625">
            <v>128</v>
          </cell>
        </row>
        <row r="626">
          <cell r="F626">
            <v>1505870</v>
          </cell>
          <cell r="G626">
            <v>128</v>
          </cell>
        </row>
        <row r="627">
          <cell r="F627">
            <v>1753886</v>
          </cell>
          <cell r="G627">
            <v>128</v>
          </cell>
        </row>
        <row r="628">
          <cell r="F628">
            <v>1129027</v>
          </cell>
          <cell r="G628">
            <v>128</v>
          </cell>
        </row>
        <row r="629">
          <cell r="F629">
            <v>1767358</v>
          </cell>
          <cell r="G629">
            <v>128</v>
          </cell>
        </row>
        <row r="630">
          <cell r="F630">
            <v>1271327</v>
          </cell>
          <cell r="G630">
            <v>128</v>
          </cell>
        </row>
        <row r="631">
          <cell r="F631">
            <v>1133481</v>
          </cell>
          <cell r="G631">
            <v>128</v>
          </cell>
        </row>
        <row r="632">
          <cell r="F632">
            <v>2134354</v>
          </cell>
          <cell r="G632">
            <v>128</v>
          </cell>
        </row>
        <row r="633">
          <cell r="F633">
            <v>824368</v>
          </cell>
          <cell r="G633">
            <v>128</v>
          </cell>
        </row>
        <row r="634">
          <cell r="F634">
            <v>584351</v>
          </cell>
          <cell r="G634">
            <v>128</v>
          </cell>
        </row>
        <row r="635">
          <cell r="F635">
            <v>632674</v>
          </cell>
          <cell r="G635">
            <v>128</v>
          </cell>
        </row>
        <row r="636">
          <cell r="F636">
            <v>154741</v>
          </cell>
          <cell r="G636">
            <v>128</v>
          </cell>
        </row>
        <row r="637">
          <cell r="F637">
            <v>1190473</v>
          </cell>
          <cell r="G637">
            <v>128</v>
          </cell>
        </row>
        <row r="638">
          <cell r="F638">
            <v>1388965</v>
          </cell>
          <cell r="G638">
            <v>128</v>
          </cell>
        </row>
        <row r="639">
          <cell r="F639">
            <v>808350</v>
          </cell>
          <cell r="G639">
            <v>128</v>
          </cell>
        </row>
        <row r="640">
          <cell r="F640">
            <v>154741</v>
          </cell>
          <cell r="G640">
            <v>128</v>
          </cell>
        </row>
        <row r="641">
          <cell r="F641">
            <v>404498</v>
          </cell>
          <cell r="G641">
            <v>128</v>
          </cell>
        </row>
        <row r="642">
          <cell r="F642">
            <v>1337828</v>
          </cell>
          <cell r="G642">
            <v>128</v>
          </cell>
        </row>
        <row r="643">
          <cell r="F643">
            <v>4791340</v>
          </cell>
          <cell r="G643">
            <v>130</v>
          </cell>
        </row>
        <row r="644">
          <cell r="F644">
            <v>1418589</v>
          </cell>
          <cell r="G644">
            <v>130</v>
          </cell>
        </row>
        <row r="645">
          <cell r="F645">
            <v>9741259</v>
          </cell>
          <cell r="G645">
            <v>130</v>
          </cell>
        </row>
        <row r="646">
          <cell r="F646">
            <v>839320</v>
          </cell>
          <cell r="G646">
            <v>130</v>
          </cell>
        </row>
        <row r="647">
          <cell r="F647">
            <v>6966000</v>
          </cell>
          <cell r="G647">
            <v>131</v>
          </cell>
        </row>
        <row r="648">
          <cell r="F648">
            <v>8000000</v>
          </cell>
          <cell r="G648">
            <v>131</v>
          </cell>
        </row>
        <row r="649">
          <cell r="F649">
            <v>4800000</v>
          </cell>
          <cell r="G649">
            <v>131</v>
          </cell>
        </row>
        <row r="650">
          <cell r="F650">
            <v>8000000</v>
          </cell>
          <cell r="G650">
            <v>131</v>
          </cell>
        </row>
        <row r="651">
          <cell r="F651">
            <v>8000000</v>
          </cell>
          <cell r="G651">
            <v>131</v>
          </cell>
        </row>
        <row r="652">
          <cell r="F652">
            <v>1390000</v>
          </cell>
          <cell r="G652">
            <v>131</v>
          </cell>
        </row>
        <row r="653">
          <cell r="F653">
            <v>1040000</v>
          </cell>
          <cell r="G653">
            <v>131</v>
          </cell>
        </row>
        <row r="654">
          <cell r="F654">
            <v>640000</v>
          </cell>
          <cell r="G654">
            <v>131</v>
          </cell>
        </row>
        <row r="655">
          <cell r="F655">
            <v>55000000</v>
          </cell>
          <cell r="G655">
            <v>136</v>
          </cell>
        </row>
        <row r="656">
          <cell r="F656">
            <v>2600000</v>
          </cell>
          <cell r="G656">
            <v>136</v>
          </cell>
        </row>
        <row r="657">
          <cell r="F657">
            <v>48500000</v>
          </cell>
          <cell r="G657">
            <v>136</v>
          </cell>
        </row>
        <row r="658">
          <cell r="F658">
            <v>3567000</v>
          </cell>
          <cell r="G658">
            <v>136</v>
          </cell>
        </row>
        <row r="659">
          <cell r="F659">
            <v>2755000</v>
          </cell>
          <cell r="G659">
            <v>136</v>
          </cell>
        </row>
        <row r="660">
          <cell r="F660">
            <v>1904000</v>
          </cell>
          <cell r="G660">
            <v>136</v>
          </cell>
        </row>
        <row r="661">
          <cell r="F661">
            <v>5000000</v>
          </cell>
          <cell r="G661">
            <v>135</v>
          </cell>
        </row>
        <row r="662">
          <cell r="F662">
            <v>4000000</v>
          </cell>
          <cell r="G662">
            <v>135</v>
          </cell>
        </row>
        <row r="663">
          <cell r="F663">
            <v>1060000</v>
          </cell>
          <cell r="G663">
            <v>135</v>
          </cell>
        </row>
        <row r="664">
          <cell r="F664">
            <v>15000000</v>
          </cell>
          <cell r="G664">
            <v>135</v>
          </cell>
        </row>
        <row r="665">
          <cell r="F665">
            <v>7000000</v>
          </cell>
          <cell r="G665">
            <v>135</v>
          </cell>
        </row>
        <row r="666">
          <cell r="F666">
            <v>2765000</v>
          </cell>
          <cell r="G666">
            <v>135</v>
          </cell>
        </row>
        <row r="667">
          <cell r="F667">
            <v>11340000</v>
          </cell>
          <cell r="G667">
            <v>137</v>
          </cell>
        </row>
        <row r="668">
          <cell r="F668">
            <v>4920000</v>
          </cell>
          <cell r="G668">
            <v>137</v>
          </cell>
        </row>
        <row r="669">
          <cell r="F669">
            <v>26960000</v>
          </cell>
          <cell r="G669">
            <v>137</v>
          </cell>
        </row>
        <row r="670">
          <cell r="F670">
            <v>15015000</v>
          </cell>
          <cell r="G670">
            <v>137</v>
          </cell>
        </row>
        <row r="671">
          <cell r="F671">
            <v>9459000</v>
          </cell>
          <cell r="G671">
            <v>137</v>
          </cell>
        </row>
        <row r="672">
          <cell r="F672">
            <v>1248300</v>
          </cell>
          <cell r="G672">
            <v>137</v>
          </cell>
        </row>
        <row r="673">
          <cell r="F673">
            <v>2092500</v>
          </cell>
          <cell r="G673">
            <v>139</v>
          </cell>
        </row>
        <row r="674">
          <cell r="F674">
            <v>4200000</v>
          </cell>
          <cell r="G674">
            <v>125</v>
          </cell>
        </row>
        <row r="675">
          <cell r="F675">
            <v>7032000</v>
          </cell>
          <cell r="G675">
            <v>140</v>
          </cell>
        </row>
        <row r="676">
          <cell r="F676">
            <v>4500000</v>
          </cell>
          <cell r="G676">
            <v>140</v>
          </cell>
        </row>
        <row r="677">
          <cell r="F677">
            <v>7920000</v>
          </cell>
          <cell r="G677">
            <v>140</v>
          </cell>
        </row>
        <row r="678">
          <cell r="F678">
            <v>15596000</v>
          </cell>
          <cell r="G678">
            <v>140</v>
          </cell>
        </row>
        <row r="679">
          <cell r="F679">
            <v>630000</v>
          </cell>
          <cell r="G679">
            <v>140</v>
          </cell>
        </row>
        <row r="680">
          <cell r="F680">
            <v>650400</v>
          </cell>
          <cell r="G680">
            <v>140</v>
          </cell>
        </row>
        <row r="681">
          <cell r="F681">
            <v>450000</v>
          </cell>
          <cell r="G681">
            <v>140</v>
          </cell>
        </row>
        <row r="682">
          <cell r="F682">
            <v>830100</v>
          </cell>
          <cell r="G682">
            <v>140</v>
          </cell>
        </row>
        <row r="683">
          <cell r="F683">
            <v>2652000</v>
          </cell>
          <cell r="G683">
            <v>140</v>
          </cell>
        </row>
        <row r="684">
          <cell r="F684">
            <v>1800000</v>
          </cell>
          <cell r="G684">
            <v>140</v>
          </cell>
        </row>
        <row r="685">
          <cell r="F685">
            <v>3240000</v>
          </cell>
          <cell r="G685">
            <v>140</v>
          </cell>
        </row>
        <row r="686">
          <cell r="F686">
            <v>3803000</v>
          </cell>
          <cell r="G686">
            <v>140</v>
          </cell>
        </row>
        <row r="687">
          <cell r="F687">
            <v>7200000</v>
          </cell>
          <cell r="G687">
            <v>140</v>
          </cell>
        </row>
        <row r="688">
          <cell r="F688">
            <v>6672000</v>
          </cell>
          <cell r="G688">
            <v>140</v>
          </cell>
        </row>
        <row r="689">
          <cell r="F689">
            <v>3438000</v>
          </cell>
          <cell r="G689">
            <v>140</v>
          </cell>
        </row>
        <row r="690">
          <cell r="F690">
            <v>169900</v>
          </cell>
          <cell r="G690">
            <v>140</v>
          </cell>
        </row>
        <row r="691">
          <cell r="F691">
            <v>90000</v>
          </cell>
          <cell r="G691">
            <v>140</v>
          </cell>
        </row>
        <row r="692">
          <cell r="F692">
            <v>433250</v>
          </cell>
          <cell r="G692">
            <v>140</v>
          </cell>
        </row>
        <row r="693">
          <cell r="F693">
            <v>90000</v>
          </cell>
          <cell r="G693">
            <v>140</v>
          </cell>
        </row>
        <row r="694">
          <cell r="F694">
            <v>853250</v>
          </cell>
          <cell r="G694">
            <v>140</v>
          </cell>
        </row>
        <row r="695">
          <cell r="F695">
            <v>360000</v>
          </cell>
          <cell r="G695">
            <v>140</v>
          </cell>
        </row>
        <row r="696">
          <cell r="F696">
            <v>500400</v>
          </cell>
          <cell r="G696">
            <v>140</v>
          </cell>
        </row>
        <row r="697">
          <cell r="F697">
            <v>1003500</v>
          </cell>
          <cell r="G697">
            <v>140</v>
          </cell>
        </row>
        <row r="698">
          <cell r="F698">
            <v>853250</v>
          </cell>
          <cell r="G698">
            <v>140</v>
          </cell>
        </row>
        <row r="699">
          <cell r="F699">
            <v>360000</v>
          </cell>
          <cell r="G699">
            <v>140</v>
          </cell>
        </row>
        <row r="700">
          <cell r="F700">
            <v>1000600</v>
          </cell>
          <cell r="G700">
            <v>140</v>
          </cell>
        </row>
        <row r="701">
          <cell r="F701">
            <v>1275000</v>
          </cell>
          <cell r="G701">
            <v>121</v>
          </cell>
        </row>
        <row r="702">
          <cell r="F702">
            <v>2849880</v>
          </cell>
          <cell r="G702">
            <v>121</v>
          </cell>
        </row>
        <row r="703">
          <cell r="F703">
            <v>396000</v>
          </cell>
          <cell r="G703">
            <v>121</v>
          </cell>
        </row>
        <row r="704">
          <cell r="F704">
            <v>660000</v>
          </cell>
          <cell r="G704">
            <v>121</v>
          </cell>
        </row>
        <row r="705">
          <cell r="F705">
            <v>1918384</v>
          </cell>
          <cell r="G705">
            <v>116</v>
          </cell>
        </row>
        <row r="706">
          <cell r="F706">
            <v>296</v>
          </cell>
          <cell r="G706">
            <v>116</v>
          </cell>
        </row>
        <row r="707">
          <cell r="F707">
            <v>4540016</v>
          </cell>
          <cell r="G707">
            <v>116</v>
          </cell>
        </row>
        <row r="708">
          <cell r="F708">
            <v>37574008</v>
          </cell>
          <cell r="G708">
            <v>62</v>
          </cell>
        </row>
        <row r="709">
          <cell r="F709">
            <v>157883</v>
          </cell>
          <cell r="G709">
            <v>141</v>
          </cell>
        </row>
        <row r="710">
          <cell r="F710">
            <v>582953</v>
          </cell>
          <cell r="G710">
            <v>141</v>
          </cell>
        </row>
        <row r="711">
          <cell r="F711">
            <v>218608</v>
          </cell>
          <cell r="G711">
            <v>141</v>
          </cell>
        </row>
        <row r="712">
          <cell r="F712">
            <v>72869</v>
          </cell>
          <cell r="G712">
            <v>141</v>
          </cell>
        </row>
        <row r="713">
          <cell r="F713">
            <v>72869</v>
          </cell>
          <cell r="G713">
            <v>141</v>
          </cell>
        </row>
        <row r="714">
          <cell r="F714">
            <v>72869</v>
          </cell>
          <cell r="G714">
            <v>141</v>
          </cell>
        </row>
        <row r="715">
          <cell r="F715">
            <v>218608</v>
          </cell>
          <cell r="G715">
            <v>141</v>
          </cell>
        </row>
        <row r="716">
          <cell r="F716">
            <v>218608</v>
          </cell>
          <cell r="G716">
            <v>141</v>
          </cell>
        </row>
        <row r="717">
          <cell r="F717">
            <v>349322</v>
          </cell>
          <cell r="G717">
            <v>141</v>
          </cell>
        </row>
        <row r="718">
          <cell r="F718">
            <v>667966</v>
          </cell>
          <cell r="G718">
            <v>141</v>
          </cell>
        </row>
        <row r="719">
          <cell r="F719">
            <v>752980</v>
          </cell>
          <cell r="G719">
            <v>141</v>
          </cell>
        </row>
        <row r="720">
          <cell r="F720">
            <v>327911</v>
          </cell>
          <cell r="G720">
            <v>141</v>
          </cell>
        </row>
        <row r="721">
          <cell r="F721">
            <v>412925</v>
          </cell>
          <cell r="G721">
            <v>141</v>
          </cell>
        </row>
        <row r="722">
          <cell r="F722">
            <v>412925</v>
          </cell>
          <cell r="G722">
            <v>141</v>
          </cell>
        </row>
        <row r="723">
          <cell r="F723">
            <v>194317</v>
          </cell>
          <cell r="G723">
            <v>141</v>
          </cell>
        </row>
        <row r="724">
          <cell r="F724">
            <v>170028</v>
          </cell>
          <cell r="G724">
            <v>141</v>
          </cell>
        </row>
        <row r="725">
          <cell r="F725">
            <v>1214485</v>
          </cell>
          <cell r="G725">
            <v>141</v>
          </cell>
        </row>
        <row r="726">
          <cell r="F726">
            <v>386750</v>
          </cell>
          <cell r="G726">
            <v>141</v>
          </cell>
        </row>
        <row r="727">
          <cell r="F727">
            <v>1214486</v>
          </cell>
          <cell r="G727">
            <v>141</v>
          </cell>
        </row>
        <row r="728">
          <cell r="F728">
            <v>121449</v>
          </cell>
          <cell r="G728">
            <v>141</v>
          </cell>
        </row>
        <row r="729">
          <cell r="F729">
            <v>121449</v>
          </cell>
          <cell r="G729">
            <v>141</v>
          </cell>
        </row>
        <row r="730">
          <cell r="F730">
            <v>121449</v>
          </cell>
          <cell r="G730">
            <v>141</v>
          </cell>
        </row>
        <row r="731">
          <cell r="F731">
            <v>412926</v>
          </cell>
          <cell r="G731">
            <v>141</v>
          </cell>
        </row>
        <row r="732">
          <cell r="F732">
            <v>825850</v>
          </cell>
          <cell r="G732">
            <v>141</v>
          </cell>
        </row>
        <row r="733">
          <cell r="F733">
            <v>1627410</v>
          </cell>
          <cell r="G733">
            <v>141</v>
          </cell>
        </row>
        <row r="734">
          <cell r="F734">
            <v>2416825</v>
          </cell>
          <cell r="G734">
            <v>141</v>
          </cell>
        </row>
        <row r="735">
          <cell r="F735">
            <v>2428970</v>
          </cell>
          <cell r="G735">
            <v>141</v>
          </cell>
        </row>
        <row r="736">
          <cell r="F736">
            <v>4857940</v>
          </cell>
          <cell r="G736">
            <v>141</v>
          </cell>
        </row>
        <row r="737">
          <cell r="F737">
            <v>412925</v>
          </cell>
          <cell r="G737">
            <v>141</v>
          </cell>
        </row>
        <row r="738">
          <cell r="F738">
            <v>412925</v>
          </cell>
          <cell r="G738">
            <v>141</v>
          </cell>
        </row>
        <row r="739">
          <cell r="F739">
            <v>412925</v>
          </cell>
          <cell r="G739">
            <v>141</v>
          </cell>
        </row>
        <row r="740">
          <cell r="F740">
            <v>242897</v>
          </cell>
          <cell r="G740">
            <v>141</v>
          </cell>
        </row>
        <row r="741">
          <cell r="F741">
            <v>412925</v>
          </cell>
          <cell r="G741">
            <v>141</v>
          </cell>
        </row>
        <row r="742">
          <cell r="F742">
            <v>182172</v>
          </cell>
          <cell r="G742">
            <v>141</v>
          </cell>
        </row>
        <row r="743">
          <cell r="F743">
            <v>121449</v>
          </cell>
          <cell r="G743">
            <v>141</v>
          </cell>
        </row>
        <row r="744">
          <cell r="F744">
            <v>4857941</v>
          </cell>
          <cell r="G744">
            <v>141</v>
          </cell>
        </row>
        <row r="745">
          <cell r="F745">
            <v>182172</v>
          </cell>
          <cell r="G745">
            <v>141</v>
          </cell>
        </row>
        <row r="746">
          <cell r="F746">
            <v>121449</v>
          </cell>
          <cell r="G746">
            <v>141</v>
          </cell>
        </row>
        <row r="747">
          <cell r="F747">
            <v>121449</v>
          </cell>
          <cell r="G747">
            <v>141</v>
          </cell>
        </row>
        <row r="748">
          <cell r="F748">
            <v>182172</v>
          </cell>
          <cell r="G748">
            <v>141</v>
          </cell>
        </row>
        <row r="749">
          <cell r="F749">
            <v>813705</v>
          </cell>
          <cell r="G749">
            <v>141</v>
          </cell>
        </row>
        <row r="750">
          <cell r="F750">
            <v>349887</v>
          </cell>
          <cell r="G750">
            <v>141</v>
          </cell>
        </row>
        <row r="751">
          <cell r="F751">
            <v>3060609</v>
          </cell>
          <cell r="G751">
            <v>130</v>
          </cell>
        </row>
        <row r="752">
          <cell r="F752">
            <v>756000</v>
          </cell>
          <cell r="G752">
            <v>130</v>
          </cell>
        </row>
        <row r="753">
          <cell r="F753">
            <v>3179040</v>
          </cell>
          <cell r="G753">
            <v>130</v>
          </cell>
        </row>
        <row r="754">
          <cell r="F754">
            <v>2703609</v>
          </cell>
          <cell r="G754">
            <v>130</v>
          </cell>
        </row>
        <row r="755">
          <cell r="F755">
            <v>9852120</v>
          </cell>
          <cell r="G755">
            <v>130</v>
          </cell>
        </row>
        <row r="756">
          <cell r="F756">
            <v>8100000</v>
          </cell>
          <cell r="G756">
            <v>131</v>
          </cell>
        </row>
        <row r="757">
          <cell r="F757">
            <v>14668000</v>
          </cell>
          <cell r="G757">
            <v>131</v>
          </cell>
        </row>
        <row r="758">
          <cell r="F758">
            <v>1390000</v>
          </cell>
          <cell r="G758">
            <v>131</v>
          </cell>
        </row>
        <row r="759">
          <cell r="F759">
            <v>3300000</v>
          </cell>
          <cell r="G759">
            <v>131</v>
          </cell>
        </row>
        <row r="760">
          <cell r="F760">
            <v>7000000</v>
          </cell>
          <cell r="G760">
            <v>131</v>
          </cell>
        </row>
        <row r="761">
          <cell r="F761">
            <v>2400000</v>
          </cell>
          <cell r="G761">
            <v>131</v>
          </cell>
        </row>
        <row r="762">
          <cell r="F762">
            <v>3567000</v>
          </cell>
          <cell r="G762">
            <v>136</v>
          </cell>
        </row>
        <row r="763">
          <cell r="F763">
            <v>1000000</v>
          </cell>
          <cell r="G763">
            <v>136</v>
          </cell>
        </row>
        <row r="764">
          <cell r="F764">
            <v>2301340</v>
          </cell>
          <cell r="G764">
            <v>140</v>
          </cell>
        </row>
        <row r="765">
          <cell r="F765">
            <v>1008000</v>
          </cell>
          <cell r="G765">
            <v>140</v>
          </cell>
        </row>
        <row r="766">
          <cell r="F766">
            <v>410000</v>
          </cell>
          <cell r="G766">
            <v>140</v>
          </cell>
        </row>
        <row r="767">
          <cell r="F767">
            <v>720000</v>
          </cell>
          <cell r="G767">
            <v>140</v>
          </cell>
        </row>
        <row r="768">
          <cell r="F768">
            <v>5000000</v>
          </cell>
          <cell r="G768">
            <v>135</v>
          </cell>
        </row>
        <row r="769">
          <cell r="F769">
            <v>5000000</v>
          </cell>
          <cell r="G769">
            <v>135</v>
          </cell>
        </row>
        <row r="770">
          <cell r="F770">
            <v>17404000</v>
          </cell>
          <cell r="G770">
            <v>135</v>
          </cell>
        </row>
        <row r="771">
          <cell r="F771">
            <v>20000000</v>
          </cell>
          <cell r="G771">
            <v>135</v>
          </cell>
        </row>
        <row r="772">
          <cell r="F772">
            <v>321900</v>
          </cell>
          <cell r="G772">
            <v>127</v>
          </cell>
        </row>
        <row r="773">
          <cell r="F773">
            <v>95700</v>
          </cell>
          <cell r="G773">
            <v>127</v>
          </cell>
        </row>
        <row r="774">
          <cell r="F774">
            <v>95700</v>
          </cell>
          <cell r="G774">
            <v>127</v>
          </cell>
        </row>
        <row r="775">
          <cell r="F775">
            <v>930900</v>
          </cell>
          <cell r="G775">
            <v>127</v>
          </cell>
        </row>
        <row r="776">
          <cell r="F776">
            <v>870000</v>
          </cell>
          <cell r="G776">
            <v>127</v>
          </cell>
        </row>
        <row r="777">
          <cell r="F777">
            <v>502500</v>
          </cell>
          <cell r="G777">
            <v>127</v>
          </cell>
        </row>
        <row r="778">
          <cell r="F778">
            <v>582900</v>
          </cell>
          <cell r="G778">
            <v>127</v>
          </cell>
        </row>
        <row r="779">
          <cell r="F779">
            <v>730800</v>
          </cell>
          <cell r="G779">
            <v>127</v>
          </cell>
        </row>
        <row r="780">
          <cell r="F780">
            <v>730800</v>
          </cell>
          <cell r="G780">
            <v>127</v>
          </cell>
        </row>
        <row r="781">
          <cell r="F781">
            <v>47700</v>
          </cell>
          <cell r="G781">
            <v>138</v>
          </cell>
        </row>
        <row r="782">
          <cell r="F782">
            <v>318000</v>
          </cell>
          <cell r="G782">
            <v>138</v>
          </cell>
        </row>
        <row r="783">
          <cell r="F783">
            <v>675750</v>
          </cell>
          <cell r="G783">
            <v>138</v>
          </cell>
        </row>
        <row r="784">
          <cell r="F784">
            <v>318000</v>
          </cell>
          <cell r="G784">
            <v>138</v>
          </cell>
        </row>
        <row r="785">
          <cell r="F785">
            <v>318000</v>
          </cell>
          <cell r="G785">
            <v>138</v>
          </cell>
        </row>
        <row r="786">
          <cell r="F786">
            <v>318000</v>
          </cell>
          <cell r="G786">
            <v>138</v>
          </cell>
        </row>
        <row r="787">
          <cell r="F787">
            <v>421350</v>
          </cell>
          <cell r="G787">
            <v>138</v>
          </cell>
        </row>
        <row r="788">
          <cell r="F788">
            <v>93750</v>
          </cell>
          <cell r="G788">
            <v>138</v>
          </cell>
        </row>
        <row r="789">
          <cell r="F789">
            <v>7950</v>
          </cell>
          <cell r="G789">
            <v>138</v>
          </cell>
        </row>
        <row r="790">
          <cell r="F790">
            <v>1590000</v>
          </cell>
          <cell r="G790">
            <v>138</v>
          </cell>
        </row>
        <row r="791">
          <cell r="F791">
            <v>3870000</v>
          </cell>
          <cell r="G791">
            <v>129</v>
          </cell>
        </row>
        <row r="792">
          <cell r="F792">
            <v>615330</v>
          </cell>
          <cell r="G792">
            <v>129</v>
          </cell>
        </row>
        <row r="793">
          <cell r="F793">
            <v>870</v>
          </cell>
          <cell r="G793">
            <v>129</v>
          </cell>
        </row>
        <row r="794">
          <cell r="F794">
            <v>710800</v>
          </cell>
          <cell r="G794">
            <v>129</v>
          </cell>
        </row>
        <row r="795">
          <cell r="F795">
            <v>710800</v>
          </cell>
          <cell r="G795">
            <v>129</v>
          </cell>
        </row>
        <row r="796">
          <cell r="F796">
            <v>847400</v>
          </cell>
          <cell r="G796">
            <v>129</v>
          </cell>
        </row>
        <row r="797">
          <cell r="F797">
            <v>3870000</v>
          </cell>
          <cell r="G797">
            <v>129</v>
          </cell>
        </row>
        <row r="798">
          <cell r="F798">
            <v>2361336</v>
          </cell>
          <cell r="G798">
            <v>134</v>
          </cell>
        </row>
        <row r="799">
          <cell r="F799">
            <v>900160</v>
          </cell>
          <cell r="G799">
            <v>123</v>
          </cell>
        </row>
        <row r="800">
          <cell r="F800">
            <v>1080192</v>
          </cell>
          <cell r="G800">
            <v>123</v>
          </cell>
        </row>
        <row r="801">
          <cell r="F801">
            <v>2400000</v>
          </cell>
          <cell r="G801">
            <v>126</v>
          </cell>
        </row>
        <row r="802">
          <cell r="F802">
            <v>280000</v>
          </cell>
          <cell r="G802">
            <v>126</v>
          </cell>
        </row>
        <row r="803">
          <cell r="F803">
            <v>200000</v>
          </cell>
          <cell r="G803">
            <v>126</v>
          </cell>
        </row>
        <row r="804">
          <cell r="F804">
            <v>680000</v>
          </cell>
          <cell r="G804">
            <v>126</v>
          </cell>
        </row>
        <row r="805">
          <cell r="F805">
            <v>180000</v>
          </cell>
          <cell r="G805">
            <v>126</v>
          </cell>
        </row>
        <row r="806">
          <cell r="F806">
            <v>-4000</v>
          </cell>
          <cell r="G806">
            <v>126</v>
          </cell>
        </row>
        <row r="807">
          <cell r="F807">
            <v>340000</v>
          </cell>
          <cell r="G807">
            <v>126</v>
          </cell>
        </row>
        <row r="808">
          <cell r="F808">
            <v>80000</v>
          </cell>
          <cell r="G808">
            <v>126</v>
          </cell>
        </row>
        <row r="809">
          <cell r="F809">
            <v>320000</v>
          </cell>
          <cell r="G809">
            <v>126</v>
          </cell>
        </row>
        <row r="810">
          <cell r="F810">
            <v>540000</v>
          </cell>
          <cell r="G810">
            <v>126</v>
          </cell>
        </row>
        <row r="811">
          <cell r="F811">
            <v>1000000</v>
          </cell>
          <cell r="G811">
            <v>126</v>
          </cell>
        </row>
        <row r="812">
          <cell r="F812">
            <v>1340000</v>
          </cell>
          <cell r="G812">
            <v>126</v>
          </cell>
        </row>
        <row r="813">
          <cell r="F813">
            <v>320000</v>
          </cell>
          <cell r="G813">
            <v>126</v>
          </cell>
        </row>
        <row r="814">
          <cell r="F814">
            <v>2000000</v>
          </cell>
          <cell r="G814">
            <v>126</v>
          </cell>
        </row>
        <row r="815">
          <cell r="F815">
            <v>1340000</v>
          </cell>
          <cell r="G815">
            <v>126</v>
          </cell>
        </row>
        <row r="816">
          <cell r="F816">
            <v>680000</v>
          </cell>
          <cell r="G816">
            <v>126</v>
          </cell>
        </row>
        <row r="817">
          <cell r="F817">
            <v>4000000</v>
          </cell>
          <cell r="G817">
            <v>126</v>
          </cell>
        </row>
        <row r="818">
          <cell r="F818">
            <v>7045000</v>
          </cell>
          <cell r="G818">
            <v>137</v>
          </cell>
        </row>
        <row r="819">
          <cell r="F819">
            <v>216027</v>
          </cell>
          <cell r="G819">
            <v>134</v>
          </cell>
        </row>
        <row r="820">
          <cell r="F820">
            <v>520170</v>
          </cell>
          <cell r="G820">
            <v>134</v>
          </cell>
        </row>
        <row r="821">
          <cell r="F821">
            <v>220080</v>
          </cell>
          <cell r="G821">
            <v>134</v>
          </cell>
        </row>
        <row r="822">
          <cell r="F822">
            <v>282035</v>
          </cell>
          <cell r="G822">
            <v>134</v>
          </cell>
        </row>
        <row r="823">
          <cell r="F823">
            <v>598195</v>
          </cell>
          <cell r="G823">
            <v>134</v>
          </cell>
        </row>
        <row r="824">
          <cell r="F824">
            <v>253092</v>
          </cell>
          <cell r="G824">
            <v>134</v>
          </cell>
        </row>
        <row r="825">
          <cell r="F825">
            <v>312039</v>
          </cell>
          <cell r="G825">
            <v>134</v>
          </cell>
        </row>
        <row r="826">
          <cell r="F826">
            <v>1376424</v>
          </cell>
          <cell r="G826">
            <v>134</v>
          </cell>
        </row>
        <row r="827">
          <cell r="F827">
            <v>12000354</v>
          </cell>
          <cell r="G827">
            <v>134</v>
          </cell>
        </row>
        <row r="828">
          <cell r="F828">
            <v>318000</v>
          </cell>
          <cell r="G828">
            <v>138</v>
          </cell>
        </row>
        <row r="829">
          <cell r="F829">
            <v>450080</v>
          </cell>
          <cell r="G829">
            <v>123</v>
          </cell>
        </row>
        <row r="830">
          <cell r="F830">
            <v>3622707</v>
          </cell>
          <cell r="G830">
            <v>4</v>
          </cell>
        </row>
        <row r="831">
          <cell r="F831">
            <v>282244</v>
          </cell>
          <cell r="G831">
            <v>4</v>
          </cell>
        </row>
        <row r="832">
          <cell r="F832">
            <v>634550</v>
          </cell>
          <cell r="G832">
            <v>129</v>
          </cell>
        </row>
        <row r="833">
          <cell r="F833">
            <v>445200</v>
          </cell>
          <cell r="G833">
            <v>138</v>
          </cell>
        </row>
        <row r="834">
          <cell r="F834">
            <v>212089</v>
          </cell>
          <cell r="G834">
            <v>141</v>
          </cell>
        </row>
        <row r="835">
          <cell r="F835">
            <v>932191</v>
          </cell>
          <cell r="G835">
            <v>128</v>
          </cell>
        </row>
        <row r="836">
          <cell r="F836">
            <v>1030060</v>
          </cell>
          <cell r="G836">
            <v>140</v>
          </cell>
        </row>
        <row r="837">
          <cell r="F837">
            <v>180000</v>
          </cell>
          <cell r="G837">
            <v>140</v>
          </cell>
        </row>
        <row r="838">
          <cell r="F838">
            <v>2737000</v>
          </cell>
          <cell r="G838">
            <v>10</v>
          </cell>
        </row>
        <row r="839">
          <cell r="F839">
            <v>2160000</v>
          </cell>
          <cell r="G839">
            <v>117</v>
          </cell>
        </row>
        <row r="840">
          <cell r="F840">
            <v>225450</v>
          </cell>
          <cell r="G840">
            <v>122</v>
          </cell>
        </row>
        <row r="841">
          <cell r="F841">
            <v>92500</v>
          </cell>
          <cell r="G841">
            <v>122</v>
          </cell>
        </row>
        <row r="842">
          <cell r="F842">
            <v>185000</v>
          </cell>
          <cell r="G842">
            <v>122</v>
          </cell>
        </row>
        <row r="843">
          <cell r="F843">
            <v>114000</v>
          </cell>
          <cell r="G843">
            <v>122</v>
          </cell>
        </row>
        <row r="844">
          <cell r="F844">
            <v>720128</v>
          </cell>
          <cell r="G844">
            <v>123</v>
          </cell>
        </row>
        <row r="845">
          <cell r="F845">
            <v>234042</v>
          </cell>
          <cell r="G845">
            <v>123</v>
          </cell>
        </row>
        <row r="846">
          <cell r="F846">
            <v>540096</v>
          </cell>
          <cell r="G846">
            <v>123</v>
          </cell>
        </row>
        <row r="847">
          <cell r="F847">
            <v>900160</v>
          </cell>
          <cell r="G847">
            <v>123</v>
          </cell>
        </row>
        <row r="848">
          <cell r="F848">
            <v>400000</v>
          </cell>
          <cell r="G848">
            <v>126</v>
          </cell>
        </row>
        <row r="849">
          <cell r="F849">
            <v>1340000</v>
          </cell>
          <cell r="G849">
            <v>126</v>
          </cell>
        </row>
        <row r="850">
          <cell r="F850">
            <v>1044000</v>
          </cell>
          <cell r="G850">
            <v>127</v>
          </cell>
        </row>
        <row r="851">
          <cell r="F851">
            <v>295800</v>
          </cell>
          <cell r="G851">
            <v>127</v>
          </cell>
        </row>
        <row r="852">
          <cell r="F852">
            <v>435000</v>
          </cell>
          <cell r="G852">
            <v>127</v>
          </cell>
        </row>
        <row r="853">
          <cell r="F853">
            <v>730800</v>
          </cell>
          <cell r="G853">
            <v>127</v>
          </cell>
        </row>
        <row r="854">
          <cell r="F854">
            <v>2029273</v>
          </cell>
          <cell r="G854">
            <v>128</v>
          </cell>
        </row>
        <row r="855">
          <cell r="F855">
            <v>474477</v>
          </cell>
          <cell r="G855">
            <v>128</v>
          </cell>
        </row>
        <row r="856">
          <cell r="F856">
            <v>968214</v>
          </cell>
          <cell r="G856">
            <v>128</v>
          </cell>
        </row>
        <row r="857">
          <cell r="F857">
            <v>376843</v>
          </cell>
          <cell r="G857">
            <v>128</v>
          </cell>
        </row>
        <row r="858">
          <cell r="F858">
            <v>1281311</v>
          </cell>
          <cell r="G858">
            <v>128</v>
          </cell>
        </row>
        <row r="859">
          <cell r="F859">
            <v>665018</v>
          </cell>
          <cell r="G859">
            <v>128</v>
          </cell>
        </row>
        <row r="860">
          <cell r="F860">
            <v>274428</v>
          </cell>
          <cell r="G860">
            <v>128</v>
          </cell>
        </row>
        <row r="861">
          <cell r="F861">
            <v>939000</v>
          </cell>
          <cell r="G861">
            <v>129</v>
          </cell>
        </row>
        <row r="862">
          <cell r="F862">
            <v>1226270</v>
          </cell>
          <cell r="G862">
            <v>130</v>
          </cell>
        </row>
        <row r="863">
          <cell r="F863">
            <v>1035648</v>
          </cell>
          <cell r="G863">
            <v>130</v>
          </cell>
        </row>
        <row r="864">
          <cell r="F864">
            <v>8850000</v>
          </cell>
          <cell r="G864">
            <v>131</v>
          </cell>
        </row>
        <row r="865">
          <cell r="F865">
            <v>2700000</v>
          </cell>
          <cell r="G865">
            <v>131</v>
          </cell>
        </row>
        <row r="866">
          <cell r="F866">
            <v>1600000</v>
          </cell>
          <cell r="G866">
            <v>131</v>
          </cell>
        </row>
        <row r="867">
          <cell r="F867">
            <v>14000000</v>
          </cell>
          <cell r="G867">
            <v>131</v>
          </cell>
        </row>
        <row r="868">
          <cell r="F868">
            <v>1000000</v>
          </cell>
          <cell r="G868">
            <v>131</v>
          </cell>
        </row>
        <row r="869">
          <cell r="F869">
            <v>2400000</v>
          </cell>
          <cell r="G869">
            <v>131</v>
          </cell>
        </row>
        <row r="870">
          <cell r="F870">
            <v>2850000</v>
          </cell>
          <cell r="G870">
            <v>131</v>
          </cell>
        </row>
        <row r="871">
          <cell r="F871">
            <v>2850000</v>
          </cell>
          <cell r="G871">
            <v>131</v>
          </cell>
        </row>
        <row r="872">
          <cell r="F872">
            <v>19434000</v>
          </cell>
          <cell r="G872">
            <v>135</v>
          </cell>
        </row>
        <row r="873">
          <cell r="F873">
            <v>2280000</v>
          </cell>
          <cell r="G873">
            <v>135</v>
          </cell>
        </row>
        <row r="874">
          <cell r="F874">
            <v>7765000</v>
          </cell>
          <cell r="G874">
            <v>135</v>
          </cell>
        </row>
        <row r="875">
          <cell r="F875">
            <v>3015000</v>
          </cell>
          <cell r="G875">
            <v>135</v>
          </cell>
        </row>
        <row r="876">
          <cell r="F876">
            <v>8000000</v>
          </cell>
          <cell r="G876">
            <v>135</v>
          </cell>
        </row>
        <row r="877">
          <cell r="F877">
            <v>5000000</v>
          </cell>
          <cell r="G877">
            <v>135</v>
          </cell>
        </row>
        <row r="878">
          <cell r="F878">
            <v>1060000</v>
          </cell>
          <cell r="G878">
            <v>135</v>
          </cell>
        </row>
        <row r="879">
          <cell r="F879">
            <v>1500000</v>
          </cell>
          <cell r="G879">
            <v>135</v>
          </cell>
        </row>
        <row r="880">
          <cell r="F880">
            <v>2765000</v>
          </cell>
          <cell r="G880">
            <v>135</v>
          </cell>
        </row>
        <row r="881">
          <cell r="F881">
            <v>8300000</v>
          </cell>
          <cell r="G881">
            <v>136</v>
          </cell>
        </row>
        <row r="882">
          <cell r="F882">
            <v>3424000</v>
          </cell>
          <cell r="G882">
            <v>137</v>
          </cell>
        </row>
        <row r="883">
          <cell r="F883">
            <v>19735000</v>
          </cell>
          <cell r="G883">
            <v>137</v>
          </cell>
        </row>
        <row r="884">
          <cell r="F884">
            <v>2522500</v>
          </cell>
          <cell r="G884">
            <v>137</v>
          </cell>
        </row>
        <row r="885">
          <cell r="F885">
            <v>3922000</v>
          </cell>
          <cell r="G885">
            <v>137</v>
          </cell>
        </row>
        <row r="886">
          <cell r="F886">
            <v>3285000</v>
          </cell>
          <cell r="G886">
            <v>137</v>
          </cell>
        </row>
        <row r="887">
          <cell r="F887">
            <v>3285000</v>
          </cell>
          <cell r="G887">
            <v>137</v>
          </cell>
        </row>
        <row r="888">
          <cell r="F888">
            <v>18190000</v>
          </cell>
          <cell r="G888">
            <v>137</v>
          </cell>
        </row>
        <row r="889">
          <cell r="F889">
            <v>1740000</v>
          </cell>
          <cell r="G889">
            <v>137</v>
          </cell>
        </row>
        <row r="890">
          <cell r="F890">
            <v>397500</v>
          </cell>
          <cell r="G890">
            <v>138</v>
          </cell>
        </row>
        <row r="891">
          <cell r="F891">
            <v>1999800</v>
          </cell>
          <cell r="G891">
            <v>139</v>
          </cell>
        </row>
        <row r="892">
          <cell r="F892">
            <v>506340</v>
          </cell>
          <cell r="G892">
            <v>139</v>
          </cell>
        </row>
        <row r="893">
          <cell r="F893">
            <v>917206</v>
          </cell>
          <cell r="G893">
            <v>139</v>
          </cell>
        </row>
        <row r="894">
          <cell r="F894">
            <v>381870</v>
          </cell>
          <cell r="G894">
            <v>139</v>
          </cell>
        </row>
        <row r="895">
          <cell r="F895">
            <v>1395000</v>
          </cell>
          <cell r="G895">
            <v>139</v>
          </cell>
        </row>
        <row r="896">
          <cell r="F896">
            <v>1828890</v>
          </cell>
          <cell r="G896">
            <v>139</v>
          </cell>
        </row>
        <row r="897">
          <cell r="F897">
            <v>2573000</v>
          </cell>
          <cell r="G897">
            <v>140</v>
          </cell>
        </row>
        <row r="898">
          <cell r="F898">
            <v>1080000</v>
          </cell>
          <cell r="G898">
            <v>140</v>
          </cell>
        </row>
        <row r="899">
          <cell r="F899">
            <v>270000</v>
          </cell>
          <cell r="G899">
            <v>140</v>
          </cell>
        </row>
        <row r="900">
          <cell r="F900">
            <v>523540</v>
          </cell>
          <cell r="G900">
            <v>140</v>
          </cell>
        </row>
        <row r="901">
          <cell r="F901">
            <v>480600</v>
          </cell>
          <cell r="G901">
            <v>140</v>
          </cell>
        </row>
        <row r="902">
          <cell r="F902">
            <v>540000</v>
          </cell>
          <cell r="G902">
            <v>140</v>
          </cell>
        </row>
        <row r="903">
          <cell r="F903">
            <v>630000</v>
          </cell>
          <cell r="G903">
            <v>140</v>
          </cell>
        </row>
        <row r="904">
          <cell r="F904">
            <v>1147000</v>
          </cell>
          <cell r="G904">
            <v>140</v>
          </cell>
        </row>
        <row r="905">
          <cell r="F905">
            <v>607243</v>
          </cell>
          <cell r="G905">
            <v>141</v>
          </cell>
        </row>
        <row r="906">
          <cell r="F906">
            <v>531684</v>
          </cell>
          <cell r="G906">
            <v>141</v>
          </cell>
        </row>
        <row r="907">
          <cell r="F907">
            <v>485794</v>
          </cell>
          <cell r="G907">
            <v>141</v>
          </cell>
        </row>
        <row r="908">
          <cell r="F908">
            <v>349792</v>
          </cell>
          <cell r="G908">
            <v>141</v>
          </cell>
        </row>
        <row r="909">
          <cell r="F909">
            <v>349792</v>
          </cell>
          <cell r="G909">
            <v>141</v>
          </cell>
        </row>
        <row r="910">
          <cell r="F910">
            <v>489709</v>
          </cell>
          <cell r="G910">
            <v>141</v>
          </cell>
        </row>
        <row r="911">
          <cell r="F911">
            <v>813705</v>
          </cell>
          <cell r="G911">
            <v>141</v>
          </cell>
        </row>
        <row r="912">
          <cell r="F912">
            <v>14100000</v>
          </cell>
          <cell r="G912">
            <v>117</v>
          </cell>
        </row>
        <row r="913">
          <cell r="F913">
            <v>351000</v>
          </cell>
          <cell r="G913">
            <v>122</v>
          </cell>
        </row>
        <row r="914">
          <cell r="F914">
            <v>1080192</v>
          </cell>
          <cell r="G914">
            <v>123</v>
          </cell>
        </row>
        <row r="915">
          <cell r="F915">
            <v>6750000</v>
          </cell>
          <cell r="G915">
            <v>125</v>
          </cell>
        </row>
        <row r="916">
          <cell r="F916">
            <v>1000000</v>
          </cell>
          <cell r="G916">
            <v>126</v>
          </cell>
        </row>
        <row r="917">
          <cell r="F917">
            <v>730800</v>
          </cell>
          <cell r="G917">
            <v>127</v>
          </cell>
        </row>
        <row r="918">
          <cell r="F918">
            <v>314653</v>
          </cell>
          <cell r="G918">
            <v>128</v>
          </cell>
        </row>
        <row r="919">
          <cell r="F919">
            <v>1225395</v>
          </cell>
          <cell r="G919">
            <v>128</v>
          </cell>
        </row>
        <row r="920">
          <cell r="F920">
            <v>2777932</v>
          </cell>
          <cell r="G920">
            <v>128</v>
          </cell>
        </row>
        <row r="921">
          <cell r="F921">
            <v>744046</v>
          </cell>
          <cell r="G921">
            <v>128</v>
          </cell>
        </row>
        <row r="922">
          <cell r="F922">
            <v>926596</v>
          </cell>
          <cell r="G922">
            <v>128</v>
          </cell>
        </row>
        <row r="923">
          <cell r="F923">
            <v>160077</v>
          </cell>
          <cell r="G923">
            <v>128</v>
          </cell>
        </row>
        <row r="924">
          <cell r="F924">
            <v>533588</v>
          </cell>
          <cell r="G924">
            <v>128</v>
          </cell>
        </row>
        <row r="925">
          <cell r="F925">
            <v>533588</v>
          </cell>
          <cell r="G925">
            <v>128</v>
          </cell>
        </row>
        <row r="926">
          <cell r="F926">
            <v>1388965</v>
          </cell>
          <cell r="G926">
            <v>128</v>
          </cell>
        </row>
        <row r="927">
          <cell r="F927">
            <v>1067177</v>
          </cell>
          <cell r="G927">
            <v>128</v>
          </cell>
        </row>
        <row r="928">
          <cell r="F928">
            <v>960115</v>
          </cell>
          <cell r="G928">
            <v>128</v>
          </cell>
        </row>
        <row r="929">
          <cell r="F929">
            <v>156500</v>
          </cell>
          <cell r="G929">
            <v>129</v>
          </cell>
        </row>
        <row r="930">
          <cell r="F930">
            <v>3870000</v>
          </cell>
          <cell r="G930">
            <v>129</v>
          </cell>
        </row>
        <row r="931">
          <cell r="F931">
            <v>7641259</v>
          </cell>
          <cell r="G931">
            <v>130</v>
          </cell>
        </row>
        <row r="932">
          <cell r="F932">
            <v>7456000</v>
          </cell>
          <cell r="G932">
            <v>131</v>
          </cell>
        </row>
        <row r="933">
          <cell r="F933">
            <v>8000000</v>
          </cell>
          <cell r="G933">
            <v>131</v>
          </cell>
        </row>
        <row r="934">
          <cell r="F934">
            <v>8295000</v>
          </cell>
          <cell r="G934">
            <v>135</v>
          </cell>
        </row>
        <row r="935">
          <cell r="F935">
            <v>20000000</v>
          </cell>
          <cell r="G935">
            <v>135</v>
          </cell>
        </row>
        <row r="936">
          <cell r="F936">
            <v>32500000</v>
          </cell>
          <cell r="G936">
            <v>136</v>
          </cell>
        </row>
        <row r="937">
          <cell r="F937">
            <v>1830000</v>
          </cell>
          <cell r="G937">
            <v>136</v>
          </cell>
        </row>
        <row r="938">
          <cell r="F938">
            <v>5565000</v>
          </cell>
          <cell r="G938">
            <v>136</v>
          </cell>
        </row>
        <row r="939">
          <cell r="F939">
            <v>159000</v>
          </cell>
          <cell r="G939">
            <v>138</v>
          </cell>
        </row>
        <row r="940">
          <cell r="F940">
            <v>1590000</v>
          </cell>
          <cell r="G940">
            <v>138</v>
          </cell>
        </row>
        <row r="941">
          <cell r="F941">
            <v>1392750</v>
          </cell>
          <cell r="G941">
            <v>139</v>
          </cell>
        </row>
        <row r="942">
          <cell r="F942">
            <v>2516400</v>
          </cell>
          <cell r="G942">
            <v>139</v>
          </cell>
        </row>
        <row r="943">
          <cell r="F943">
            <v>3500400</v>
          </cell>
          <cell r="G943">
            <v>140</v>
          </cell>
        </row>
        <row r="944">
          <cell r="F944">
            <v>1890000</v>
          </cell>
          <cell r="G944">
            <v>140</v>
          </cell>
        </row>
        <row r="945">
          <cell r="F945">
            <v>744000</v>
          </cell>
          <cell r="G945">
            <v>140</v>
          </cell>
        </row>
        <row r="946">
          <cell r="F946">
            <v>4283000</v>
          </cell>
          <cell r="G946">
            <v>140</v>
          </cell>
        </row>
        <row r="947">
          <cell r="F947">
            <v>1620000</v>
          </cell>
          <cell r="G947">
            <v>140</v>
          </cell>
        </row>
        <row r="948">
          <cell r="F948">
            <v>13234000</v>
          </cell>
          <cell r="G948">
            <v>140</v>
          </cell>
        </row>
        <row r="949">
          <cell r="F949">
            <v>7200000</v>
          </cell>
          <cell r="G949">
            <v>140</v>
          </cell>
        </row>
        <row r="950">
          <cell r="F950">
            <v>297336</v>
          </cell>
          <cell r="G950">
            <v>141</v>
          </cell>
        </row>
        <row r="951">
          <cell r="F951">
            <v>1189346</v>
          </cell>
          <cell r="G951">
            <v>141</v>
          </cell>
        </row>
        <row r="952">
          <cell r="F952">
            <v>194317</v>
          </cell>
          <cell r="G952">
            <v>141</v>
          </cell>
        </row>
        <row r="953">
          <cell r="F953">
            <v>121449</v>
          </cell>
          <cell r="G953">
            <v>141</v>
          </cell>
        </row>
        <row r="954">
          <cell r="F954">
            <v>1214485</v>
          </cell>
          <cell r="G954">
            <v>141</v>
          </cell>
        </row>
        <row r="955">
          <cell r="F955">
            <v>1214485</v>
          </cell>
          <cell r="G955">
            <v>141</v>
          </cell>
        </row>
        <row r="956">
          <cell r="F956">
            <v>667039</v>
          </cell>
          <cell r="G956">
            <v>124</v>
          </cell>
        </row>
        <row r="957">
          <cell r="F957">
            <v>978</v>
          </cell>
          <cell r="G957">
            <v>124</v>
          </cell>
        </row>
        <row r="958">
          <cell r="F958">
            <v>495000</v>
          </cell>
          <cell r="G958">
            <v>121</v>
          </cell>
        </row>
        <row r="959">
          <cell r="F959">
            <v>121800</v>
          </cell>
          <cell r="G959">
            <v>122</v>
          </cell>
        </row>
        <row r="960">
          <cell r="F960">
            <v>48500</v>
          </cell>
          <cell r="G960">
            <v>122</v>
          </cell>
        </row>
        <row r="961">
          <cell r="F961">
            <v>182000</v>
          </cell>
          <cell r="G961">
            <v>122</v>
          </cell>
        </row>
        <row r="962">
          <cell r="F962">
            <v>133250</v>
          </cell>
          <cell r="G962">
            <v>122</v>
          </cell>
        </row>
        <row r="963">
          <cell r="F963">
            <v>32650</v>
          </cell>
          <cell r="G963">
            <v>122</v>
          </cell>
        </row>
        <row r="964">
          <cell r="F964">
            <v>429000</v>
          </cell>
          <cell r="G964">
            <v>122</v>
          </cell>
        </row>
        <row r="965">
          <cell r="F965">
            <v>117000</v>
          </cell>
          <cell r="G965">
            <v>122</v>
          </cell>
        </row>
        <row r="966">
          <cell r="F966">
            <v>570000</v>
          </cell>
          <cell r="G966">
            <v>122</v>
          </cell>
        </row>
        <row r="967">
          <cell r="F967">
            <v>133000</v>
          </cell>
          <cell r="G967">
            <v>122</v>
          </cell>
        </row>
        <row r="968">
          <cell r="F968">
            <v>4338585</v>
          </cell>
          <cell r="G968">
            <v>124</v>
          </cell>
        </row>
        <row r="969">
          <cell r="F969">
            <v>260000</v>
          </cell>
          <cell r="G969">
            <v>126</v>
          </cell>
        </row>
        <row r="970">
          <cell r="F970">
            <v>280000</v>
          </cell>
          <cell r="G970">
            <v>126</v>
          </cell>
        </row>
        <row r="971">
          <cell r="F971">
            <v>400000</v>
          </cell>
          <cell r="G971">
            <v>126</v>
          </cell>
        </row>
        <row r="972">
          <cell r="F972">
            <v>2200000</v>
          </cell>
          <cell r="G972">
            <v>126</v>
          </cell>
        </row>
        <row r="973">
          <cell r="F973">
            <v>1680000</v>
          </cell>
          <cell r="G973">
            <v>126</v>
          </cell>
        </row>
        <row r="974">
          <cell r="F974">
            <v>140000</v>
          </cell>
          <cell r="G974">
            <v>126</v>
          </cell>
        </row>
        <row r="975">
          <cell r="F975">
            <v>800000</v>
          </cell>
          <cell r="G975">
            <v>126</v>
          </cell>
        </row>
        <row r="976">
          <cell r="F976">
            <v>400000</v>
          </cell>
          <cell r="G976">
            <v>126</v>
          </cell>
        </row>
        <row r="977">
          <cell r="F977">
            <v>400000</v>
          </cell>
          <cell r="G977">
            <v>126</v>
          </cell>
        </row>
        <row r="978">
          <cell r="F978">
            <v>964000</v>
          </cell>
          <cell r="G978">
            <v>126</v>
          </cell>
        </row>
        <row r="979">
          <cell r="F979">
            <v>400200</v>
          </cell>
          <cell r="G979">
            <v>127</v>
          </cell>
        </row>
        <row r="980">
          <cell r="F980">
            <v>234900</v>
          </cell>
          <cell r="G980">
            <v>127</v>
          </cell>
        </row>
        <row r="981">
          <cell r="F981">
            <v>957000</v>
          </cell>
          <cell r="G981">
            <v>127</v>
          </cell>
        </row>
        <row r="982">
          <cell r="F982">
            <v>295800</v>
          </cell>
          <cell r="G982">
            <v>127</v>
          </cell>
        </row>
        <row r="983">
          <cell r="F983">
            <v>87000</v>
          </cell>
          <cell r="G983">
            <v>127</v>
          </cell>
        </row>
        <row r="984">
          <cell r="F984">
            <v>609000</v>
          </cell>
          <cell r="G984">
            <v>127</v>
          </cell>
        </row>
        <row r="985">
          <cell r="F985">
            <v>730800</v>
          </cell>
          <cell r="G985">
            <v>127</v>
          </cell>
        </row>
        <row r="986">
          <cell r="F986">
            <v>609000</v>
          </cell>
          <cell r="G986">
            <v>127</v>
          </cell>
        </row>
        <row r="987">
          <cell r="F987">
            <v>791700</v>
          </cell>
          <cell r="G987">
            <v>127</v>
          </cell>
        </row>
        <row r="988">
          <cell r="F988">
            <v>2076173</v>
          </cell>
          <cell r="G988">
            <v>128</v>
          </cell>
        </row>
        <row r="989">
          <cell r="F989">
            <v>404498</v>
          </cell>
          <cell r="G989">
            <v>128</v>
          </cell>
        </row>
        <row r="990">
          <cell r="F990">
            <v>207269</v>
          </cell>
          <cell r="G990">
            <v>128</v>
          </cell>
        </row>
        <row r="991">
          <cell r="F991">
            <v>749634</v>
          </cell>
          <cell r="G991">
            <v>128</v>
          </cell>
        </row>
        <row r="992">
          <cell r="F992">
            <v>461904</v>
          </cell>
          <cell r="G992">
            <v>128</v>
          </cell>
        </row>
        <row r="993">
          <cell r="F993">
            <v>746568</v>
          </cell>
          <cell r="G993">
            <v>128</v>
          </cell>
        </row>
        <row r="994">
          <cell r="F994">
            <v>652514</v>
          </cell>
          <cell r="G994">
            <v>128</v>
          </cell>
        </row>
        <row r="995">
          <cell r="F995">
            <v>427820</v>
          </cell>
          <cell r="G995">
            <v>128</v>
          </cell>
        </row>
        <row r="996">
          <cell r="F996">
            <v>2141912</v>
          </cell>
          <cell r="G996">
            <v>128</v>
          </cell>
        </row>
        <row r="997">
          <cell r="F997">
            <v>352712</v>
          </cell>
          <cell r="G997">
            <v>128</v>
          </cell>
        </row>
        <row r="998">
          <cell r="F998">
            <v>2106311</v>
          </cell>
          <cell r="G998">
            <v>128</v>
          </cell>
        </row>
        <row r="999">
          <cell r="F999">
            <v>443345</v>
          </cell>
          <cell r="G999">
            <v>128</v>
          </cell>
        </row>
        <row r="1000">
          <cell r="F1000">
            <v>944320</v>
          </cell>
          <cell r="G1000">
            <v>130</v>
          </cell>
        </row>
        <row r="1001">
          <cell r="F1001">
            <v>1444444</v>
          </cell>
          <cell r="G1001">
            <v>130</v>
          </cell>
        </row>
        <row r="1002">
          <cell r="F1002">
            <v>2187993</v>
          </cell>
          <cell r="G1002">
            <v>130</v>
          </cell>
        </row>
        <row r="1003">
          <cell r="F1003">
            <v>490308</v>
          </cell>
          <cell r="G1003">
            <v>130</v>
          </cell>
        </row>
        <row r="1004">
          <cell r="F1004">
            <v>6307464</v>
          </cell>
          <cell r="G1004">
            <v>130</v>
          </cell>
        </row>
        <row r="1005">
          <cell r="F1005">
            <v>90619</v>
          </cell>
          <cell r="G1005">
            <v>130</v>
          </cell>
        </row>
        <row r="1006">
          <cell r="F1006">
            <v>1314794</v>
          </cell>
          <cell r="G1006">
            <v>130</v>
          </cell>
        </row>
        <row r="1007">
          <cell r="F1007">
            <v>3357729</v>
          </cell>
          <cell r="G1007">
            <v>130</v>
          </cell>
        </row>
        <row r="1008">
          <cell r="F1008">
            <v>609048</v>
          </cell>
          <cell r="G1008">
            <v>130</v>
          </cell>
        </row>
        <row r="1009">
          <cell r="F1009">
            <v>2100000</v>
          </cell>
          <cell r="G1009">
            <v>130</v>
          </cell>
        </row>
        <row r="1010">
          <cell r="F1010">
            <v>3248520</v>
          </cell>
          <cell r="G1010">
            <v>130</v>
          </cell>
        </row>
        <row r="1011">
          <cell r="F1011">
            <v>893000</v>
          </cell>
          <cell r="G1011">
            <v>131</v>
          </cell>
        </row>
        <row r="1012">
          <cell r="F1012">
            <v>1850000</v>
          </cell>
          <cell r="G1012">
            <v>131</v>
          </cell>
        </row>
        <row r="1013">
          <cell r="F1013">
            <v>3068000</v>
          </cell>
          <cell r="G1013">
            <v>131</v>
          </cell>
        </row>
        <row r="1014">
          <cell r="F1014">
            <v>6000000</v>
          </cell>
          <cell r="G1014">
            <v>131</v>
          </cell>
        </row>
        <row r="1015">
          <cell r="F1015">
            <v>11200000</v>
          </cell>
          <cell r="G1015">
            <v>131</v>
          </cell>
        </row>
        <row r="1016">
          <cell r="F1016">
            <v>2050000</v>
          </cell>
          <cell r="G1016">
            <v>131</v>
          </cell>
        </row>
        <row r="1017">
          <cell r="F1017">
            <v>8000000</v>
          </cell>
          <cell r="G1017">
            <v>131</v>
          </cell>
        </row>
        <row r="1018">
          <cell r="F1018">
            <v>2400000</v>
          </cell>
          <cell r="G1018">
            <v>131</v>
          </cell>
        </row>
        <row r="1019">
          <cell r="F1019">
            <v>1950000</v>
          </cell>
          <cell r="G1019">
            <v>131</v>
          </cell>
        </row>
        <row r="1020">
          <cell r="F1020">
            <v>3400000</v>
          </cell>
          <cell r="G1020">
            <v>131</v>
          </cell>
        </row>
        <row r="1021">
          <cell r="F1021">
            <v>3822052</v>
          </cell>
          <cell r="G1021">
            <v>134</v>
          </cell>
        </row>
        <row r="1022">
          <cell r="F1022">
            <v>7164850</v>
          </cell>
          <cell r="G1022">
            <v>137</v>
          </cell>
        </row>
        <row r="1023">
          <cell r="F1023">
            <v>5492700</v>
          </cell>
          <cell r="G1023">
            <v>140</v>
          </cell>
        </row>
        <row r="1024">
          <cell r="F1024">
            <v>2070000</v>
          </cell>
          <cell r="G1024">
            <v>140</v>
          </cell>
        </row>
        <row r="1025">
          <cell r="F1025">
            <v>936000</v>
          </cell>
          <cell r="G1025">
            <v>140</v>
          </cell>
        </row>
        <row r="1026">
          <cell r="F1026">
            <v>5862200</v>
          </cell>
          <cell r="G1026">
            <v>140</v>
          </cell>
        </row>
        <row r="1027">
          <cell r="F1027">
            <v>1836000</v>
          </cell>
          <cell r="G1027">
            <v>5</v>
          </cell>
        </row>
        <row r="1028">
          <cell r="F1028">
            <v>15660443</v>
          </cell>
          <cell r="G1028">
            <v>63</v>
          </cell>
        </row>
        <row r="1029">
          <cell r="F1029">
            <v>20933600</v>
          </cell>
          <cell r="G1029">
            <v>133</v>
          </cell>
        </row>
        <row r="1030">
          <cell r="F1030">
            <v>2037955</v>
          </cell>
          <cell r="G1030">
            <v>133</v>
          </cell>
        </row>
        <row r="1031">
          <cell r="F1031">
            <v>5024500</v>
          </cell>
          <cell r="G1031">
            <v>120</v>
          </cell>
        </row>
        <row r="1032">
          <cell r="F1032">
            <v>9240000</v>
          </cell>
          <cell r="G1032">
            <v>118</v>
          </cell>
        </row>
        <row r="1033">
          <cell r="F1033">
            <v>4274881</v>
          </cell>
          <cell r="G1033" t="str">
            <v>06-2016</v>
          </cell>
        </row>
        <row r="1034">
          <cell r="F1034">
            <v>4767079</v>
          </cell>
          <cell r="G1034">
            <v>101</v>
          </cell>
        </row>
        <row r="1035">
          <cell r="F1035">
            <v>1177500</v>
          </cell>
          <cell r="G1035">
            <v>7</v>
          </cell>
        </row>
        <row r="1036">
          <cell r="F1036">
            <v>3524510</v>
          </cell>
          <cell r="G1036">
            <v>3</v>
          </cell>
        </row>
        <row r="1037">
          <cell r="F1037">
            <v>25467162</v>
          </cell>
          <cell r="G1037">
            <v>72</v>
          </cell>
        </row>
        <row r="1038">
          <cell r="F1038">
            <v>1967300</v>
          </cell>
          <cell r="G1038">
            <v>72</v>
          </cell>
        </row>
        <row r="1039">
          <cell r="F1039">
            <v>841800</v>
          </cell>
          <cell r="G1039">
            <v>72</v>
          </cell>
        </row>
        <row r="1040">
          <cell r="F1040">
            <v>10983696</v>
          </cell>
          <cell r="G1040">
            <v>72</v>
          </cell>
        </row>
        <row r="1041">
          <cell r="F1041">
            <v>23730303</v>
          </cell>
          <cell r="G1041">
            <v>119</v>
          </cell>
        </row>
        <row r="1042">
          <cell r="F1042">
            <v>3362500</v>
          </cell>
          <cell r="G1042">
            <v>119</v>
          </cell>
        </row>
        <row r="1043">
          <cell r="F1043">
            <v>39768000</v>
          </cell>
          <cell r="G1043">
            <v>119</v>
          </cell>
        </row>
        <row r="1044">
          <cell r="F1044">
            <v>2688000</v>
          </cell>
          <cell r="G1044">
            <v>119</v>
          </cell>
        </row>
        <row r="1045">
          <cell r="F1045">
            <v>9030030</v>
          </cell>
          <cell r="G1045">
            <v>132</v>
          </cell>
        </row>
        <row r="1046">
          <cell r="F1046">
            <v>27542490</v>
          </cell>
          <cell r="G1046">
            <v>132</v>
          </cell>
        </row>
        <row r="1047">
          <cell r="F1047">
            <v>39058630</v>
          </cell>
          <cell r="G1047">
            <v>62</v>
          </cell>
        </row>
        <row r="1048">
          <cell r="F1048">
            <v>11963190</v>
          </cell>
          <cell r="G1048">
            <v>12</v>
          </cell>
        </row>
        <row r="1049">
          <cell r="F1049">
            <v>1940009</v>
          </cell>
          <cell r="G1049">
            <v>13</v>
          </cell>
        </row>
        <row r="1050">
          <cell r="F1050">
            <v>1807861</v>
          </cell>
          <cell r="G1050">
            <v>4</v>
          </cell>
        </row>
        <row r="1051">
          <cell r="F1051">
            <v>8340000</v>
          </cell>
          <cell r="G1051">
            <v>4</v>
          </cell>
        </row>
        <row r="1052">
          <cell r="F1052">
            <v>1819120</v>
          </cell>
          <cell r="G1052">
            <v>140</v>
          </cell>
        </row>
        <row r="1053">
          <cell r="F1053">
            <v>687500</v>
          </cell>
          <cell r="G1053">
            <v>140</v>
          </cell>
        </row>
        <row r="1054">
          <cell r="F1054">
            <v>540000</v>
          </cell>
          <cell r="G1054">
            <v>140</v>
          </cell>
        </row>
        <row r="1055">
          <cell r="F1055">
            <v>1880000</v>
          </cell>
          <cell r="G1055">
            <v>140</v>
          </cell>
        </row>
        <row r="1056">
          <cell r="F1056">
            <v>900000</v>
          </cell>
          <cell r="G1056">
            <v>140</v>
          </cell>
        </row>
        <row r="1057">
          <cell r="F1057">
            <v>426600</v>
          </cell>
          <cell r="G1057">
            <v>140</v>
          </cell>
        </row>
        <row r="1058">
          <cell r="F1058">
            <v>324000</v>
          </cell>
          <cell r="G1058">
            <v>140</v>
          </cell>
        </row>
        <row r="1059">
          <cell r="F1059">
            <v>1750970</v>
          </cell>
          <cell r="G1059">
            <v>140</v>
          </cell>
        </row>
        <row r="1060">
          <cell r="F1060">
            <v>270000</v>
          </cell>
          <cell r="G1060">
            <v>140</v>
          </cell>
        </row>
        <row r="1061">
          <cell r="F1061">
            <v>1440000</v>
          </cell>
          <cell r="G1061">
            <v>140</v>
          </cell>
        </row>
        <row r="1062">
          <cell r="F1062">
            <v>2020800</v>
          </cell>
          <cell r="G1062">
            <v>140</v>
          </cell>
        </row>
        <row r="1063">
          <cell r="F1063">
            <v>135000</v>
          </cell>
          <cell r="G1063">
            <v>140</v>
          </cell>
        </row>
        <row r="1064">
          <cell r="F1064">
            <v>183800</v>
          </cell>
          <cell r="G1064">
            <v>140</v>
          </cell>
        </row>
        <row r="1065">
          <cell r="F1065">
            <v>534600</v>
          </cell>
          <cell r="G1065">
            <v>140</v>
          </cell>
        </row>
        <row r="1066">
          <cell r="F1066">
            <v>708150</v>
          </cell>
          <cell r="G1066">
            <v>140</v>
          </cell>
        </row>
        <row r="1067">
          <cell r="F1067">
            <v>168000</v>
          </cell>
          <cell r="G1067">
            <v>140</v>
          </cell>
        </row>
        <row r="1068">
          <cell r="F1068">
            <v>1608950</v>
          </cell>
          <cell r="G1068">
            <v>140</v>
          </cell>
        </row>
        <row r="1069">
          <cell r="F1069">
            <v>720000</v>
          </cell>
          <cell r="G1069">
            <v>140</v>
          </cell>
        </row>
        <row r="1070">
          <cell r="F1070">
            <v>360000</v>
          </cell>
          <cell r="G1070">
            <v>140</v>
          </cell>
        </row>
        <row r="1071">
          <cell r="F1071">
            <v>793000</v>
          </cell>
          <cell r="G1071">
            <v>140</v>
          </cell>
        </row>
        <row r="1072">
          <cell r="F1072">
            <v>750000</v>
          </cell>
          <cell r="G1072">
            <v>135</v>
          </cell>
        </row>
        <row r="1073">
          <cell r="F1073">
            <v>2500000</v>
          </cell>
          <cell r="G1073">
            <v>135</v>
          </cell>
        </row>
        <row r="1074">
          <cell r="F1074">
            <v>1000000</v>
          </cell>
          <cell r="G1074">
            <v>135</v>
          </cell>
        </row>
        <row r="1075">
          <cell r="F1075">
            <v>530000</v>
          </cell>
          <cell r="G1075">
            <v>135</v>
          </cell>
        </row>
        <row r="1076">
          <cell r="F1076">
            <v>275000</v>
          </cell>
          <cell r="G1076">
            <v>135</v>
          </cell>
        </row>
        <row r="1077">
          <cell r="F1077">
            <v>250000</v>
          </cell>
          <cell r="G1077">
            <v>135</v>
          </cell>
        </row>
        <row r="1078">
          <cell r="F1078">
            <v>1050000</v>
          </cell>
          <cell r="G1078">
            <v>135</v>
          </cell>
        </row>
        <row r="1079">
          <cell r="F1079">
            <v>1500000</v>
          </cell>
          <cell r="G1079">
            <v>135</v>
          </cell>
        </row>
        <row r="1080">
          <cell r="F1080">
            <v>7500000</v>
          </cell>
          <cell r="G1080">
            <v>135</v>
          </cell>
        </row>
        <row r="1081">
          <cell r="F1081">
            <v>1300000</v>
          </cell>
          <cell r="G1081">
            <v>136</v>
          </cell>
        </row>
        <row r="1082">
          <cell r="F1082">
            <v>32500000</v>
          </cell>
          <cell r="G1082">
            <v>136</v>
          </cell>
        </row>
        <row r="1083">
          <cell r="F1083">
            <v>1361000</v>
          </cell>
          <cell r="G1083">
            <v>137</v>
          </cell>
        </row>
        <row r="1084">
          <cell r="F1084">
            <v>4380000</v>
          </cell>
          <cell r="G1084">
            <v>137</v>
          </cell>
        </row>
        <row r="1085">
          <cell r="F1085">
            <v>174000</v>
          </cell>
          <cell r="G1085">
            <v>137</v>
          </cell>
        </row>
        <row r="1086">
          <cell r="F1086">
            <v>1050000</v>
          </cell>
          <cell r="G1086">
            <v>137</v>
          </cell>
        </row>
        <row r="1087">
          <cell r="F1087">
            <v>6670000</v>
          </cell>
          <cell r="G1087">
            <v>137</v>
          </cell>
        </row>
        <row r="1088">
          <cell r="F1088">
            <v>3157740</v>
          </cell>
          <cell r="G1088">
            <v>139</v>
          </cell>
        </row>
        <row r="1089">
          <cell r="F1089">
            <v>447210</v>
          </cell>
          <cell r="G1089">
            <v>139</v>
          </cell>
        </row>
        <row r="1090">
          <cell r="F1090">
            <v>765900</v>
          </cell>
          <cell r="G1090">
            <v>139</v>
          </cell>
        </row>
        <row r="1091">
          <cell r="F1091">
            <v>928800</v>
          </cell>
          <cell r="G1091">
            <v>139</v>
          </cell>
        </row>
        <row r="1092">
          <cell r="F1092">
            <v>315180</v>
          </cell>
          <cell r="G1092">
            <v>139</v>
          </cell>
        </row>
        <row r="1093">
          <cell r="F1093">
            <v>212089</v>
          </cell>
          <cell r="G1093">
            <v>141</v>
          </cell>
        </row>
        <row r="1094">
          <cell r="F1094">
            <v>391767</v>
          </cell>
          <cell r="G1094">
            <v>141</v>
          </cell>
        </row>
        <row r="1095">
          <cell r="F1095">
            <v>178402</v>
          </cell>
          <cell r="G1095">
            <v>141</v>
          </cell>
        </row>
        <row r="1096">
          <cell r="F1096">
            <v>1214485</v>
          </cell>
          <cell r="G1096">
            <v>141</v>
          </cell>
        </row>
        <row r="1097">
          <cell r="F1097">
            <v>991121</v>
          </cell>
          <cell r="G1097">
            <v>141</v>
          </cell>
        </row>
        <row r="1098">
          <cell r="F1098">
            <v>396449</v>
          </cell>
          <cell r="G1098">
            <v>141</v>
          </cell>
        </row>
        <row r="1099">
          <cell r="F1099">
            <v>991121</v>
          </cell>
          <cell r="G1099">
            <v>141</v>
          </cell>
        </row>
        <row r="1100">
          <cell r="F1100">
            <v>327911</v>
          </cell>
          <cell r="G1100">
            <v>141</v>
          </cell>
        </row>
        <row r="1101">
          <cell r="F1101">
            <v>813705</v>
          </cell>
          <cell r="G1101">
            <v>141</v>
          </cell>
        </row>
        <row r="1102">
          <cell r="F1102">
            <v>813705</v>
          </cell>
          <cell r="G1102">
            <v>141</v>
          </cell>
        </row>
        <row r="1103">
          <cell r="F1103">
            <v>2832200</v>
          </cell>
          <cell r="G1103">
            <v>1</v>
          </cell>
        </row>
        <row r="1104">
          <cell r="F1104">
            <v>2744280</v>
          </cell>
          <cell r="G1104">
            <v>8</v>
          </cell>
        </row>
        <row r="1105">
          <cell r="F1105">
            <v>2475000</v>
          </cell>
          <cell r="G1105">
            <v>121</v>
          </cell>
        </row>
        <row r="1106">
          <cell r="F1106">
            <v>52650</v>
          </cell>
          <cell r="G1106">
            <v>122</v>
          </cell>
        </row>
        <row r="1107">
          <cell r="F1107">
            <v>270048</v>
          </cell>
          <cell r="G1107">
            <v>123</v>
          </cell>
        </row>
        <row r="1108">
          <cell r="F1108">
            <v>252045</v>
          </cell>
          <cell r="G1108">
            <v>123</v>
          </cell>
        </row>
        <row r="1109">
          <cell r="F1109">
            <v>666118</v>
          </cell>
          <cell r="G1109">
            <v>123</v>
          </cell>
        </row>
        <row r="1110">
          <cell r="F1110">
            <v>990176</v>
          </cell>
          <cell r="G1110">
            <v>123</v>
          </cell>
        </row>
        <row r="1111">
          <cell r="F1111">
            <v>504090</v>
          </cell>
          <cell r="G1111">
            <v>123</v>
          </cell>
        </row>
        <row r="1112">
          <cell r="F1112">
            <v>1890336</v>
          </cell>
          <cell r="G1112">
            <v>123</v>
          </cell>
        </row>
        <row r="1113">
          <cell r="F1113">
            <v>2340416</v>
          </cell>
          <cell r="G1113">
            <v>123</v>
          </cell>
        </row>
        <row r="1114">
          <cell r="F1114">
            <v>378067</v>
          </cell>
          <cell r="G1114">
            <v>123</v>
          </cell>
        </row>
        <row r="1115">
          <cell r="F1115">
            <v>1008179</v>
          </cell>
          <cell r="G1115">
            <v>123</v>
          </cell>
        </row>
        <row r="1116">
          <cell r="F1116">
            <v>2700480</v>
          </cell>
          <cell r="G1116">
            <v>123</v>
          </cell>
        </row>
        <row r="1117">
          <cell r="F1117">
            <v>4000000</v>
          </cell>
          <cell r="G1117">
            <v>126</v>
          </cell>
        </row>
        <row r="1118">
          <cell r="F1118">
            <v>180000</v>
          </cell>
          <cell r="G1118">
            <v>126</v>
          </cell>
        </row>
        <row r="1119">
          <cell r="F1119">
            <v>130500</v>
          </cell>
          <cell r="G1119">
            <v>127</v>
          </cell>
        </row>
        <row r="1120">
          <cell r="F1120">
            <v>730800</v>
          </cell>
          <cell r="G1120">
            <v>127</v>
          </cell>
        </row>
        <row r="1121">
          <cell r="F1121">
            <v>730800</v>
          </cell>
          <cell r="G1121">
            <v>127</v>
          </cell>
        </row>
        <row r="1122">
          <cell r="F1122">
            <v>101713</v>
          </cell>
          <cell r="G1122">
            <v>128</v>
          </cell>
        </row>
        <row r="1123">
          <cell r="F1123">
            <v>101713</v>
          </cell>
          <cell r="G1123">
            <v>128</v>
          </cell>
        </row>
        <row r="1124">
          <cell r="F1124">
            <v>744046</v>
          </cell>
          <cell r="G1124">
            <v>128</v>
          </cell>
        </row>
        <row r="1125">
          <cell r="F1125">
            <v>1067177</v>
          </cell>
          <cell r="G1125">
            <v>128</v>
          </cell>
        </row>
        <row r="1126">
          <cell r="F1126">
            <v>755143</v>
          </cell>
          <cell r="G1126">
            <v>128</v>
          </cell>
        </row>
        <row r="1127">
          <cell r="F1127">
            <v>1225395</v>
          </cell>
          <cell r="G1127">
            <v>128</v>
          </cell>
        </row>
        <row r="1128">
          <cell r="F1128">
            <v>1225395</v>
          </cell>
          <cell r="G1128">
            <v>128</v>
          </cell>
        </row>
        <row r="1129">
          <cell r="F1129">
            <v>4212622</v>
          </cell>
          <cell r="G1129">
            <v>128</v>
          </cell>
        </row>
        <row r="1130">
          <cell r="F1130">
            <v>939000</v>
          </cell>
          <cell r="G1130">
            <v>129</v>
          </cell>
        </row>
        <row r="1131">
          <cell r="F1131">
            <v>2808609</v>
          </cell>
          <cell r="G1131">
            <v>130</v>
          </cell>
        </row>
        <row r="1132">
          <cell r="F1132">
            <v>617222</v>
          </cell>
          <cell r="G1132">
            <v>130</v>
          </cell>
        </row>
        <row r="1133">
          <cell r="F1133">
            <v>3917733</v>
          </cell>
          <cell r="G1133">
            <v>130</v>
          </cell>
        </row>
        <row r="1134">
          <cell r="F1134">
            <v>3082540</v>
          </cell>
          <cell r="G1134">
            <v>130</v>
          </cell>
        </row>
        <row r="1135">
          <cell r="F1135">
            <v>6400000</v>
          </cell>
          <cell r="G1135">
            <v>131</v>
          </cell>
        </row>
        <row r="1136">
          <cell r="F1136">
            <v>1523000</v>
          </cell>
          <cell r="G1136">
            <v>131</v>
          </cell>
        </row>
        <row r="1137">
          <cell r="F1137">
            <v>575000</v>
          </cell>
          <cell r="G1137">
            <v>131</v>
          </cell>
        </row>
        <row r="1138">
          <cell r="F1138">
            <v>985000</v>
          </cell>
          <cell r="G1138">
            <v>131</v>
          </cell>
        </row>
        <row r="1139">
          <cell r="F1139">
            <v>880000</v>
          </cell>
          <cell r="G1139">
            <v>131</v>
          </cell>
        </row>
        <row r="1140">
          <cell r="F1140">
            <v>4588000</v>
          </cell>
          <cell r="G1140">
            <v>131</v>
          </cell>
        </row>
        <row r="1141">
          <cell r="F1141">
            <v>440000</v>
          </cell>
          <cell r="G1141">
            <v>131</v>
          </cell>
        </row>
        <row r="1142">
          <cell r="F1142">
            <v>14400000</v>
          </cell>
          <cell r="G1142">
            <v>131</v>
          </cell>
        </row>
        <row r="1143">
          <cell r="F1143">
            <v>960000</v>
          </cell>
          <cell r="G1143">
            <v>131</v>
          </cell>
        </row>
        <row r="1144">
          <cell r="F1144">
            <v>340000</v>
          </cell>
          <cell r="G1144">
            <v>131</v>
          </cell>
        </row>
        <row r="1145">
          <cell r="F1145">
            <v>985000</v>
          </cell>
          <cell r="G1145">
            <v>131</v>
          </cell>
        </row>
        <row r="1146">
          <cell r="F1146">
            <v>10000000</v>
          </cell>
          <cell r="G1146">
            <v>131</v>
          </cell>
        </row>
        <row r="1147">
          <cell r="F1147">
            <v>7150478</v>
          </cell>
          <cell r="G1147">
            <v>134</v>
          </cell>
        </row>
        <row r="1148">
          <cell r="F1148">
            <v>8269800</v>
          </cell>
          <cell r="G1148">
            <v>134</v>
          </cell>
        </row>
        <row r="1149">
          <cell r="F1149">
            <v>750000</v>
          </cell>
          <cell r="G1149">
            <v>135</v>
          </cell>
        </row>
        <row r="1150">
          <cell r="F1150">
            <v>500000</v>
          </cell>
          <cell r="G1150">
            <v>135</v>
          </cell>
        </row>
        <row r="1151">
          <cell r="F1151">
            <v>212000</v>
          </cell>
          <cell r="G1151">
            <v>135</v>
          </cell>
        </row>
        <row r="1152">
          <cell r="F1152">
            <v>3809000</v>
          </cell>
          <cell r="G1152">
            <v>136</v>
          </cell>
        </row>
        <row r="1153">
          <cell r="F1153">
            <v>5945000</v>
          </cell>
          <cell r="G1153">
            <v>136</v>
          </cell>
        </row>
        <row r="1154">
          <cell r="F1154">
            <v>4248000</v>
          </cell>
          <cell r="G1154">
            <v>136</v>
          </cell>
        </row>
        <row r="1155">
          <cell r="F1155">
            <v>3447000</v>
          </cell>
          <cell r="G1155">
            <v>136</v>
          </cell>
        </row>
        <row r="1156">
          <cell r="F1156">
            <v>15600000</v>
          </cell>
          <cell r="G1156">
            <v>136</v>
          </cell>
        </row>
        <row r="1157">
          <cell r="F1157">
            <v>2788000</v>
          </cell>
          <cell r="G1157">
            <v>136</v>
          </cell>
        </row>
        <row r="1158">
          <cell r="F1158">
            <v>6940250</v>
          </cell>
          <cell r="G1158">
            <v>137</v>
          </cell>
        </row>
        <row r="1159">
          <cell r="F1159">
            <v>657000</v>
          </cell>
          <cell r="G1159">
            <v>137</v>
          </cell>
        </row>
        <row r="1160">
          <cell r="F1160">
            <v>1965000</v>
          </cell>
          <cell r="G1160">
            <v>137</v>
          </cell>
        </row>
        <row r="1161">
          <cell r="F1161">
            <v>9720500</v>
          </cell>
          <cell r="G1161">
            <v>137</v>
          </cell>
        </row>
        <row r="1162">
          <cell r="F1162">
            <v>14150000</v>
          </cell>
          <cell r="G1162">
            <v>137</v>
          </cell>
        </row>
        <row r="1163">
          <cell r="F1163">
            <v>11310000</v>
          </cell>
          <cell r="G1163">
            <v>137</v>
          </cell>
        </row>
        <row r="1164">
          <cell r="F1164">
            <v>306810</v>
          </cell>
          <cell r="G1164">
            <v>139</v>
          </cell>
        </row>
        <row r="1165">
          <cell r="F1165">
            <v>2277500</v>
          </cell>
          <cell r="G1165">
            <v>140</v>
          </cell>
        </row>
        <row r="1166">
          <cell r="F1166">
            <v>3060000</v>
          </cell>
          <cell r="G1166">
            <v>140</v>
          </cell>
        </row>
        <row r="1167">
          <cell r="F1167">
            <v>9579000</v>
          </cell>
          <cell r="G1167">
            <v>140</v>
          </cell>
        </row>
        <row r="1168">
          <cell r="F1168">
            <v>397500</v>
          </cell>
          <cell r="G1168">
            <v>140</v>
          </cell>
        </row>
        <row r="1169">
          <cell r="F1169">
            <v>1800000</v>
          </cell>
          <cell r="G1169">
            <v>140</v>
          </cell>
        </row>
        <row r="1170">
          <cell r="F1170">
            <v>806500</v>
          </cell>
          <cell r="G1170">
            <v>140</v>
          </cell>
        </row>
        <row r="1171">
          <cell r="F1171">
            <v>429980</v>
          </cell>
          <cell r="G1171">
            <v>140</v>
          </cell>
        </row>
        <row r="1172">
          <cell r="F1172">
            <v>1100000</v>
          </cell>
          <cell r="G1172">
            <v>140</v>
          </cell>
        </row>
        <row r="1173">
          <cell r="F1173">
            <v>211500</v>
          </cell>
          <cell r="G1173">
            <v>140</v>
          </cell>
        </row>
        <row r="1174">
          <cell r="F1174">
            <v>85400</v>
          </cell>
          <cell r="G1174">
            <v>140</v>
          </cell>
        </row>
        <row r="1175">
          <cell r="F1175">
            <v>120700</v>
          </cell>
          <cell r="G1175">
            <v>140</v>
          </cell>
        </row>
        <row r="1176">
          <cell r="F1176">
            <v>3438000</v>
          </cell>
          <cell r="G1176">
            <v>140</v>
          </cell>
        </row>
        <row r="1177">
          <cell r="F1177">
            <v>8220000</v>
          </cell>
          <cell r="G1177">
            <v>140</v>
          </cell>
        </row>
        <row r="1178">
          <cell r="F1178">
            <v>655600</v>
          </cell>
          <cell r="G1178">
            <v>140</v>
          </cell>
        </row>
        <row r="1179">
          <cell r="F1179">
            <v>125925</v>
          </cell>
          <cell r="G1179">
            <v>141</v>
          </cell>
        </row>
        <row r="1180">
          <cell r="F1180">
            <v>2428970</v>
          </cell>
          <cell r="G1180">
            <v>141</v>
          </cell>
        </row>
        <row r="1181">
          <cell r="F1181">
            <v>2428970</v>
          </cell>
          <cell r="G1181">
            <v>141</v>
          </cell>
        </row>
        <row r="1182">
          <cell r="F1182">
            <v>424177</v>
          </cell>
          <cell r="G1182">
            <v>141</v>
          </cell>
        </row>
        <row r="1183">
          <cell r="F1183">
            <v>2078550</v>
          </cell>
          <cell r="G1183">
            <v>141</v>
          </cell>
        </row>
        <row r="1184">
          <cell r="F1184">
            <v>623565</v>
          </cell>
          <cell r="G1184">
            <v>141</v>
          </cell>
        </row>
        <row r="1185">
          <cell r="F1185">
            <v>623565</v>
          </cell>
          <cell r="G1185">
            <v>141</v>
          </cell>
        </row>
        <row r="1186">
          <cell r="F1186">
            <v>181238</v>
          </cell>
          <cell r="G1186">
            <v>141</v>
          </cell>
        </row>
        <row r="1187">
          <cell r="F1187">
            <v>330374</v>
          </cell>
          <cell r="G1187">
            <v>141</v>
          </cell>
        </row>
        <row r="1188">
          <cell r="F1188">
            <v>1445907</v>
          </cell>
          <cell r="G1188">
            <v>141</v>
          </cell>
        </row>
        <row r="1189">
          <cell r="F1189">
            <v>1055327</v>
          </cell>
          <cell r="G1189">
            <v>141</v>
          </cell>
        </row>
        <row r="1190">
          <cell r="F1190">
            <v>1245053</v>
          </cell>
          <cell r="G1190">
            <v>141</v>
          </cell>
        </row>
        <row r="1191">
          <cell r="F1191">
            <v>-850140</v>
          </cell>
          <cell r="G1191">
            <v>141</v>
          </cell>
        </row>
        <row r="1192">
          <cell r="F1192">
            <v>128672000</v>
          </cell>
          <cell r="G1192">
            <v>119</v>
          </cell>
        </row>
        <row r="1193">
          <cell r="F1193">
            <v>87510000</v>
          </cell>
          <cell r="G1193">
            <v>119</v>
          </cell>
        </row>
        <row r="1194">
          <cell r="F1194">
            <v>8611200</v>
          </cell>
          <cell r="G1194">
            <v>119</v>
          </cell>
        </row>
        <row r="1195">
          <cell r="F1195">
            <v>47123500</v>
          </cell>
          <cell r="G1195">
            <v>119</v>
          </cell>
        </row>
        <row r="1196">
          <cell r="F1196">
            <v>10211132</v>
          </cell>
          <cell r="G1196">
            <v>119</v>
          </cell>
        </row>
        <row r="1197">
          <cell r="F1197">
            <v>37619596</v>
          </cell>
          <cell r="G1197">
            <v>76</v>
          </cell>
        </row>
        <row r="1198">
          <cell r="F1198">
            <v>23546985</v>
          </cell>
          <cell r="G1198">
            <v>77</v>
          </cell>
        </row>
        <row r="1199">
          <cell r="F1199">
            <v>12218140</v>
          </cell>
          <cell r="G1199">
            <v>77</v>
          </cell>
        </row>
        <row r="1200">
          <cell r="F1200">
            <v>2658300</v>
          </cell>
          <cell r="G1200">
            <v>77</v>
          </cell>
        </row>
        <row r="1201">
          <cell r="F1201">
            <v>24361730</v>
          </cell>
          <cell r="G1201">
            <v>132</v>
          </cell>
        </row>
        <row r="1202">
          <cell r="F1202">
            <v>4197960</v>
          </cell>
          <cell r="G1202">
            <v>116</v>
          </cell>
        </row>
        <row r="1203">
          <cell r="F1203">
            <v>378067</v>
          </cell>
          <cell r="G1203">
            <v>123</v>
          </cell>
        </row>
        <row r="1204">
          <cell r="F1204">
            <v>2250000</v>
          </cell>
          <cell r="G1204">
            <v>125</v>
          </cell>
        </row>
        <row r="1205">
          <cell r="F1205">
            <v>480000</v>
          </cell>
          <cell r="G1205">
            <v>126</v>
          </cell>
        </row>
        <row r="1206">
          <cell r="F1206">
            <v>609000</v>
          </cell>
          <cell r="G1206">
            <v>127</v>
          </cell>
        </row>
        <row r="1207">
          <cell r="F1207">
            <v>643800</v>
          </cell>
          <cell r="G1207">
            <v>127</v>
          </cell>
        </row>
        <row r="1208">
          <cell r="F1208">
            <v>130500</v>
          </cell>
          <cell r="G1208">
            <v>127</v>
          </cell>
        </row>
        <row r="1209">
          <cell r="F1209">
            <v>609000</v>
          </cell>
          <cell r="G1209">
            <v>127</v>
          </cell>
        </row>
        <row r="1210">
          <cell r="F1210">
            <v>1218000</v>
          </cell>
          <cell r="G1210">
            <v>127</v>
          </cell>
        </row>
        <row r="1211">
          <cell r="F1211">
            <v>130500</v>
          </cell>
          <cell r="G1211">
            <v>127</v>
          </cell>
        </row>
        <row r="1212">
          <cell r="F1212">
            <v>66502</v>
          </cell>
          <cell r="G1212">
            <v>128</v>
          </cell>
        </row>
        <row r="1213">
          <cell r="F1213">
            <v>352712</v>
          </cell>
          <cell r="G1213">
            <v>128</v>
          </cell>
        </row>
        <row r="1214">
          <cell r="F1214">
            <v>561142</v>
          </cell>
          <cell r="G1214">
            <v>128</v>
          </cell>
        </row>
        <row r="1215">
          <cell r="F1215">
            <v>749634</v>
          </cell>
          <cell r="G1215">
            <v>128</v>
          </cell>
        </row>
        <row r="1216">
          <cell r="F1216">
            <v>97952</v>
          </cell>
          <cell r="G1216">
            <v>128</v>
          </cell>
        </row>
        <row r="1217">
          <cell r="F1217">
            <v>93125</v>
          </cell>
          <cell r="G1217">
            <v>128</v>
          </cell>
        </row>
        <row r="1218">
          <cell r="F1218">
            <v>1067177</v>
          </cell>
          <cell r="G1218">
            <v>128</v>
          </cell>
        </row>
        <row r="1219">
          <cell r="F1219">
            <v>840000</v>
          </cell>
          <cell r="G1219">
            <v>130</v>
          </cell>
        </row>
        <row r="1220">
          <cell r="F1220">
            <v>1421909</v>
          </cell>
          <cell r="G1220">
            <v>130</v>
          </cell>
        </row>
        <row r="1221">
          <cell r="F1221">
            <v>1103703</v>
          </cell>
          <cell r="G1221">
            <v>130</v>
          </cell>
        </row>
        <row r="1222">
          <cell r="F1222">
            <v>6600000</v>
          </cell>
          <cell r="G1222">
            <v>131</v>
          </cell>
        </row>
        <row r="1223">
          <cell r="F1223">
            <v>340000</v>
          </cell>
          <cell r="G1223">
            <v>131</v>
          </cell>
        </row>
        <row r="1224">
          <cell r="F1224">
            <v>320000</v>
          </cell>
          <cell r="G1224">
            <v>131</v>
          </cell>
        </row>
        <row r="1225">
          <cell r="F1225">
            <v>1810000</v>
          </cell>
          <cell r="G1225">
            <v>131</v>
          </cell>
        </row>
        <row r="1226">
          <cell r="F1226">
            <v>12000000</v>
          </cell>
          <cell r="G1226">
            <v>131</v>
          </cell>
        </row>
        <row r="1227">
          <cell r="F1227">
            <v>5000000</v>
          </cell>
          <cell r="G1227">
            <v>131</v>
          </cell>
        </row>
        <row r="1228">
          <cell r="F1228">
            <v>4320000</v>
          </cell>
          <cell r="G1228">
            <v>131</v>
          </cell>
        </row>
        <row r="1229">
          <cell r="F1229">
            <v>630000</v>
          </cell>
          <cell r="G1229">
            <v>131</v>
          </cell>
        </row>
        <row r="1230">
          <cell r="F1230">
            <v>1175400</v>
          </cell>
          <cell r="G1230">
            <v>135</v>
          </cell>
        </row>
        <row r="1231">
          <cell r="F1231">
            <v>18185000</v>
          </cell>
          <cell r="G1231">
            <v>135</v>
          </cell>
        </row>
        <row r="1232">
          <cell r="F1232">
            <v>1540000</v>
          </cell>
          <cell r="G1232">
            <v>136</v>
          </cell>
        </row>
        <row r="1233">
          <cell r="F1233">
            <v>1624000</v>
          </cell>
          <cell r="G1233">
            <v>136</v>
          </cell>
        </row>
        <row r="1234">
          <cell r="F1234">
            <v>2000000</v>
          </cell>
          <cell r="G1234">
            <v>136</v>
          </cell>
        </row>
        <row r="1235">
          <cell r="F1235">
            <v>5900000</v>
          </cell>
          <cell r="G1235">
            <v>136</v>
          </cell>
        </row>
        <row r="1236">
          <cell r="F1236">
            <v>5053000</v>
          </cell>
          <cell r="G1236">
            <v>136</v>
          </cell>
        </row>
        <row r="1237">
          <cell r="F1237">
            <v>4893000</v>
          </cell>
          <cell r="G1237">
            <v>137</v>
          </cell>
        </row>
        <row r="1238">
          <cell r="F1238">
            <v>6570000</v>
          </cell>
          <cell r="G1238">
            <v>137</v>
          </cell>
        </row>
        <row r="1239">
          <cell r="F1239">
            <v>2175000</v>
          </cell>
          <cell r="G1239">
            <v>137</v>
          </cell>
        </row>
        <row r="1240">
          <cell r="F1240">
            <v>163800</v>
          </cell>
          <cell r="G1240">
            <v>139</v>
          </cell>
        </row>
        <row r="1241">
          <cell r="F1241">
            <v>130492</v>
          </cell>
          <cell r="G1241">
            <v>141</v>
          </cell>
        </row>
        <row r="1242">
          <cell r="F1242">
            <v>656871</v>
          </cell>
          <cell r="G1242">
            <v>141</v>
          </cell>
        </row>
        <row r="1243">
          <cell r="F1243">
            <v>835879</v>
          </cell>
          <cell r="G1243">
            <v>141</v>
          </cell>
        </row>
        <row r="1244">
          <cell r="F1244">
            <v>130492</v>
          </cell>
          <cell r="G1244">
            <v>141</v>
          </cell>
        </row>
        <row r="1245">
          <cell r="F1245">
            <v>1795360</v>
          </cell>
          <cell r="G1245">
            <v>4</v>
          </cell>
        </row>
        <row r="1246">
          <cell r="F1246">
            <v>420036</v>
          </cell>
          <cell r="G1246">
            <v>130</v>
          </cell>
        </row>
        <row r="1247">
          <cell r="F1247">
            <v>198224</v>
          </cell>
          <cell r="G1247">
            <v>141</v>
          </cell>
        </row>
        <row r="1248">
          <cell r="F1248">
            <v>165000</v>
          </cell>
          <cell r="G1248">
            <v>121</v>
          </cell>
        </row>
        <row r="1249">
          <cell r="F1249">
            <v>360000</v>
          </cell>
          <cell r="G1249">
            <v>140</v>
          </cell>
        </row>
        <row r="1250">
          <cell r="F1250">
            <v>1404250</v>
          </cell>
          <cell r="G1250">
            <v>140</v>
          </cell>
        </row>
        <row r="1251">
          <cell r="F1251">
            <v>820000</v>
          </cell>
          <cell r="G1251">
            <v>140</v>
          </cell>
        </row>
        <row r="1252">
          <cell r="F1252">
            <v>220800</v>
          </cell>
          <cell r="G1252">
            <v>140</v>
          </cell>
        </row>
        <row r="1253">
          <cell r="F1253">
            <v>761500</v>
          </cell>
          <cell r="G1253">
            <v>140</v>
          </cell>
        </row>
        <row r="1254">
          <cell r="F1254">
            <v>2702950</v>
          </cell>
          <cell r="G1254">
            <v>140</v>
          </cell>
        </row>
        <row r="1255">
          <cell r="F1255">
            <v>90000</v>
          </cell>
          <cell r="G1255">
            <v>140</v>
          </cell>
        </row>
        <row r="1256">
          <cell r="F1256">
            <v>574200</v>
          </cell>
          <cell r="G1256">
            <v>140</v>
          </cell>
        </row>
        <row r="1257">
          <cell r="F1257">
            <v>234000</v>
          </cell>
          <cell r="G1257">
            <v>140</v>
          </cell>
        </row>
        <row r="1258">
          <cell r="F1258">
            <v>403800</v>
          </cell>
          <cell r="G1258">
            <v>140</v>
          </cell>
        </row>
        <row r="1259">
          <cell r="F1259">
            <v>805270</v>
          </cell>
          <cell r="G1259">
            <v>140</v>
          </cell>
        </row>
        <row r="1260">
          <cell r="F1260">
            <v>324000</v>
          </cell>
          <cell r="G1260">
            <v>140</v>
          </cell>
        </row>
        <row r="1261">
          <cell r="F1261">
            <v>162000</v>
          </cell>
          <cell r="G1261">
            <v>140</v>
          </cell>
        </row>
        <row r="1262">
          <cell r="F1262">
            <v>40000</v>
          </cell>
          <cell r="G1262">
            <v>140</v>
          </cell>
        </row>
        <row r="1263">
          <cell r="F1263">
            <v>4568460</v>
          </cell>
          <cell r="G1263">
            <v>140</v>
          </cell>
        </row>
        <row r="1264">
          <cell r="F1264">
            <v>630000</v>
          </cell>
          <cell r="G1264">
            <v>140</v>
          </cell>
        </row>
        <row r="1265">
          <cell r="F1265">
            <v>675000</v>
          </cell>
          <cell r="G1265">
            <v>140</v>
          </cell>
        </row>
        <row r="1266">
          <cell r="F1266">
            <v>2880000</v>
          </cell>
          <cell r="G1266">
            <v>140</v>
          </cell>
        </row>
        <row r="1267">
          <cell r="F1267">
            <v>955500</v>
          </cell>
          <cell r="G1267">
            <v>140</v>
          </cell>
        </row>
        <row r="1268">
          <cell r="F1268">
            <v>720000</v>
          </cell>
          <cell r="G1268">
            <v>140</v>
          </cell>
        </row>
        <row r="1269">
          <cell r="F1269">
            <v>90000</v>
          </cell>
          <cell r="G1269">
            <v>140</v>
          </cell>
        </row>
        <row r="1270">
          <cell r="F1270">
            <v>967900</v>
          </cell>
          <cell r="G1270">
            <v>140</v>
          </cell>
        </row>
        <row r="1271">
          <cell r="F1271">
            <v>1113300</v>
          </cell>
          <cell r="G1271">
            <v>140</v>
          </cell>
        </row>
        <row r="1272">
          <cell r="F1272">
            <v>1357200</v>
          </cell>
          <cell r="G1272">
            <v>140</v>
          </cell>
        </row>
        <row r="1273">
          <cell r="F1273">
            <v>8470800</v>
          </cell>
          <cell r="G1273">
            <v>2</v>
          </cell>
        </row>
        <row r="1274">
          <cell r="F1274">
            <v>5791600</v>
          </cell>
          <cell r="G1274">
            <v>2</v>
          </cell>
        </row>
        <row r="1275">
          <cell r="F1275">
            <v>1690800</v>
          </cell>
          <cell r="G1275">
            <v>2</v>
          </cell>
        </row>
        <row r="1276">
          <cell r="F1276">
            <v>1732500</v>
          </cell>
          <cell r="G1276">
            <v>2</v>
          </cell>
        </row>
        <row r="1277">
          <cell r="F1277">
            <v>4323000</v>
          </cell>
          <cell r="G1277">
            <v>2</v>
          </cell>
        </row>
        <row r="1278">
          <cell r="F1278">
            <v>2502000</v>
          </cell>
          <cell r="G1278">
            <v>131</v>
          </cell>
        </row>
        <row r="1279">
          <cell r="F1279">
            <v>290000</v>
          </cell>
          <cell r="G1279">
            <v>122</v>
          </cell>
        </row>
        <row r="1280">
          <cell r="F1280">
            <v>168000</v>
          </cell>
          <cell r="G1280">
            <v>122</v>
          </cell>
        </row>
        <row r="1281">
          <cell r="F1281">
            <v>75264600</v>
          </cell>
          <cell r="G1281">
            <v>119</v>
          </cell>
        </row>
        <row r="1282">
          <cell r="F1282">
            <v>13313685</v>
          </cell>
          <cell r="G1282">
            <v>119</v>
          </cell>
        </row>
        <row r="1283">
          <cell r="F1283">
            <v>136416770</v>
          </cell>
          <cell r="G1283">
            <v>119</v>
          </cell>
        </row>
        <row r="1284">
          <cell r="F1284">
            <v>2141912</v>
          </cell>
          <cell r="G1284">
            <v>128</v>
          </cell>
        </row>
        <row r="1285">
          <cell r="F1285">
            <v>1240710</v>
          </cell>
          <cell r="G1285">
            <v>141</v>
          </cell>
        </row>
        <row r="1286">
          <cell r="F1286">
            <v>21184880</v>
          </cell>
          <cell r="G1286">
            <v>17</v>
          </cell>
        </row>
        <row r="1287">
          <cell r="F1287">
            <v>609048</v>
          </cell>
          <cell r="G1287">
            <v>130</v>
          </cell>
        </row>
        <row r="1288">
          <cell r="F1288">
            <v>3875040</v>
          </cell>
          <cell r="G1288">
            <v>116</v>
          </cell>
        </row>
        <row r="1289">
          <cell r="F1289">
            <v>2160000</v>
          </cell>
          <cell r="G1289">
            <v>117</v>
          </cell>
        </row>
        <row r="1290">
          <cell r="F1290">
            <v>495000</v>
          </cell>
          <cell r="G1290">
            <v>121</v>
          </cell>
        </row>
        <row r="1291">
          <cell r="F1291">
            <v>33755</v>
          </cell>
          <cell r="G1291">
            <v>122</v>
          </cell>
        </row>
        <row r="1292">
          <cell r="F1292">
            <v>95800</v>
          </cell>
          <cell r="G1292">
            <v>122</v>
          </cell>
        </row>
        <row r="1293">
          <cell r="F1293">
            <v>274200</v>
          </cell>
          <cell r="G1293">
            <v>122</v>
          </cell>
        </row>
        <row r="1294">
          <cell r="F1294">
            <v>103750</v>
          </cell>
          <cell r="G1294">
            <v>122</v>
          </cell>
        </row>
        <row r="1295">
          <cell r="F1295">
            <v>275000</v>
          </cell>
          <cell r="G1295">
            <v>122</v>
          </cell>
        </row>
        <row r="1296">
          <cell r="F1296">
            <v>360064</v>
          </cell>
          <cell r="G1296">
            <v>123</v>
          </cell>
        </row>
        <row r="1297">
          <cell r="F1297">
            <v>450080</v>
          </cell>
          <cell r="G1297">
            <v>123</v>
          </cell>
        </row>
        <row r="1298">
          <cell r="F1298">
            <v>810144</v>
          </cell>
          <cell r="G1298">
            <v>123</v>
          </cell>
        </row>
        <row r="1299">
          <cell r="F1299">
            <v>666118</v>
          </cell>
          <cell r="G1299">
            <v>123</v>
          </cell>
        </row>
        <row r="1300">
          <cell r="F1300">
            <v>270048</v>
          </cell>
          <cell r="G1300">
            <v>123</v>
          </cell>
        </row>
        <row r="1301">
          <cell r="F1301">
            <v>6750000</v>
          </cell>
          <cell r="G1301">
            <v>125</v>
          </cell>
        </row>
        <row r="1302">
          <cell r="F1302">
            <v>174000</v>
          </cell>
          <cell r="G1302">
            <v>127</v>
          </cell>
        </row>
        <row r="1303">
          <cell r="F1303">
            <v>609000</v>
          </cell>
          <cell r="G1303">
            <v>127</v>
          </cell>
        </row>
        <row r="1304">
          <cell r="F1304">
            <v>652500</v>
          </cell>
          <cell r="G1304">
            <v>127</v>
          </cell>
        </row>
        <row r="1305">
          <cell r="F1305">
            <v>495900</v>
          </cell>
          <cell r="G1305">
            <v>127</v>
          </cell>
        </row>
        <row r="1306">
          <cell r="F1306">
            <v>130500</v>
          </cell>
          <cell r="G1306">
            <v>127</v>
          </cell>
        </row>
        <row r="1307">
          <cell r="F1307">
            <v>696000</v>
          </cell>
          <cell r="G1307">
            <v>127</v>
          </cell>
        </row>
        <row r="1308">
          <cell r="F1308">
            <v>870000</v>
          </cell>
          <cell r="G1308">
            <v>127</v>
          </cell>
        </row>
        <row r="1309">
          <cell r="F1309">
            <v>876400</v>
          </cell>
          <cell r="G1309">
            <v>129</v>
          </cell>
        </row>
        <row r="1310">
          <cell r="F1310">
            <v>520000</v>
          </cell>
          <cell r="G1310">
            <v>126</v>
          </cell>
        </row>
        <row r="1311">
          <cell r="F1311">
            <v>180000</v>
          </cell>
          <cell r="G1311">
            <v>126</v>
          </cell>
        </row>
        <row r="1312">
          <cell r="F1312">
            <v>180000</v>
          </cell>
          <cell r="G1312">
            <v>126</v>
          </cell>
        </row>
        <row r="1313">
          <cell r="F1313">
            <v>480000</v>
          </cell>
          <cell r="G1313">
            <v>126</v>
          </cell>
        </row>
        <row r="1314">
          <cell r="F1314">
            <v>268000</v>
          </cell>
          <cell r="G1314">
            <v>126</v>
          </cell>
        </row>
        <row r="1315">
          <cell r="F1315">
            <v>600000</v>
          </cell>
          <cell r="G1315">
            <v>126</v>
          </cell>
        </row>
        <row r="1316">
          <cell r="F1316">
            <v>1066444</v>
          </cell>
          <cell r="G1316">
            <v>130</v>
          </cell>
        </row>
        <row r="1317">
          <cell r="F1317">
            <v>1389802</v>
          </cell>
          <cell r="G1317">
            <v>130</v>
          </cell>
        </row>
        <row r="1318">
          <cell r="F1318">
            <v>2423318</v>
          </cell>
          <cell r="G1318">
            <v>130</v>
          </cell>
        </row>
        <row r="1319">
          <cell r="F1319">
            <v>11648709</v>
          </cell>
          <cell r="G1319">
            <v>130</v>
          </cell>
        </row>
        <row r="1320">
          <cell r="F1320">
            <v>1400120</v>
          </cell>
          <cell r="G1320">
            <v>130</v>
          </cell>
        </row>
        <row r="1321">
          <cell r="F1321">
            <v>2446620</v>
          </cell>
          <cell r="G1321">
            <v>130</v>
          </cell>
        </row>
        <row r="1322">
          <cell r="F1322">
            <v>239222</v>
          </cell>
          <cell r="G1322">
            <v>130</v>
          </cell>
        </row>
        <row r="1323">
          <cell r="F1323">
            <v>6100716</v>
          </cell>
          <cell r="G1323">
            <v>130</v>
          </cell>
        </row>
        <row r="1324">
          <cell r="F1324">
            <v>1646270</v>
          </cell>
          <cell r="G1324">
            <v>130</v>
          </cell>
        </row>
        <row r="1325">
          <cell r="F1325">
            <v>910000</v>
          </cell>
          <cell r="G1325">
            <v>131</v>
          </cell>
        </row>
        <row r="1326">
          <cell r="F1326">
            <v>1200000</v>
          </cell>
          <cell r="G1326">
            <v>131</v>
          </cell>
        </row>
        <row r="1327">
          <cell r="F1327">
            <v>1592000</v>
          </cell>
          <cell r="G1327">
            <v>131</v>
          </cell>
        </row>
        <row r="1328">
          <cell r="F1328">
            <v>774000</v>
          </cell>
          <cell r="G1328">
            <v>131</v>
          </cell>
        </row>
        <row r="1329">
          <cell r="F1329">
            <v>2548000</v>
          </cell>
          <cell r="G1329">
            <v>131</v>
          </cell>
        </row>
        <row r="1330">
          <cell r="F1330">
            <v>2450000</v>
          </cell>
          <cell r="G1330">
            <v>131</v>
          </cell>
        </row>
        <row r="1331">
          <cell r="F1331">
            <v>8480000</v>
          </cell>
          <cell r="G1331">
            <v>131</v>
          </cell>
        </row>
        <row r="1332">
          <cell r="F1332">
            <v>1600000</v>
          </cell>
          <cell r="G1332">
            <v>131</v>
          </cell>
        </row>
        <row r="1333">
          <cell r="F1333">
            <v>1600000</v>
          </cell>
          <cell r="G1333">
            <v>131</v>
          </cell>
        </row>
        <row r="1334">
          <cell r="F1334">
            <v>4800000</v>
          </cell>
          <cell r="G1334">
            <v>131</v>
          </cell>
        </row>
        <row r="1335">
          <cell r="F1335">
            <v>2914000</v>
          </cell>
          <cell r="G1335">
            <v>131</v>
          </cell>
        </row>
        <row r="1336">
          <cell r="F1336">
            <v>1800000</v>
          </cell>
          <cell r="G1336">
            <v>131</v>
          </cell>
        </row>
        <row r="1337">
          <cell r="F1337">
            <v>651220</v>
          </cell>
          <cell r="G1337">
            <v>134</v>
          </cell>
        </row>
        <row r="1338">
          <cell r="F1338">
            <v>300037</v>
          </cell>
          <cell r="G1338">
            <v>134</v>
          </cell>
        </row>
        <row r="1339">
          <cell r="F1339">
            <v>4300000</v>
          </cell>
          <cell r="G1339">
            <v>135</v>
          </cell>
        </row>
        <row r="1340">
          <cell r="F1340">
            <v>2500000</v>
          </cell>
          <cell r="G1340">
            <v>135</v>
          </cell>
        </row>
        <row r="1341">
          <cell r="F1341">
            <v>1060000</v>
          </cell>
          <cell r="G1341">
            <v>135</v>
          </cell>
        </row>
        <row r="1342">
          <cell r="F1342">
            <v>12200000</v>
          </cell>
          <cell r="G1342">
            <v>136</v>
          </cell>
        </row>
        <row r="1343">
          <cell r="F1343">
            <v>6120000</v>
          </cell>
          <cell r="G1343">
            <v>136</v>
          </cell>
        </row>
        <row r="1344">
          <cell r="F1344">
            <v>5630000</v>
          </cell>
          <cell r="G1344">
            <v>136</v>
          </cell>
        </row>
        <row r="1345">
          <cell r="F1345">
            <v>4476000</v>
          </cell>
          <cell r="G1345">
            <v>136</v>
          </cell>
        </row>
        <row r="1346">
          <cell r="F1346">
            <v>4380000</v>
          </cell>
          <cell r="G1346">
            <v>137</v>
          </cell>
        </row>
        <row r="1347">
          <cell r="F1347">
            <v>9515000</v>
          </cell>
          <cell r="G1347">
            <v>137</v>
          </cell>
        </row>
        <row r="1348">
          <cell r="F1348">
            <v>2960500</v>
          </cell>
          <cell r="G1348">
            <v>137</v>
          </cell>
        </row>
        <row r="1349">
          <cell r="F1349">
            <v>1490500</v>
          </cell>
          <cell r="G1349">
            <v>137</v>
          </cell>
        </row>
        <row r="1350">
          <cell r="F1350">
            <v>6519000</v>
          </cell>
          <cell r="G1350">
            <v>137</v>
          </cell>
        </row>
        <row r="1351">
          <cell r="F1351">
            <v>2651500</v>
          </cell>
          <cell r="G1351">
            <v>137</v>
          </cell>
        </row>
        <row r="1352">
          <cell r="F1352">
            <v>960000</v>
          </cell>
          <cell r="G1352">
            <v>137</v>
          </cell>
        </row>
        <row r="1353">
          <cell r="F1353">
            <v>13396500</v>
          </cell>
          <cell r="G1353">
            <v>137</v>
          </cell>
        </row>
        <row r="1354">
          <cell r="F1354">
            <v>5670000</v>
          </cell>
          <cell r="G1354">
            <v>137</v>
          </cell>
        </row>
        <row r="1355">
          <cell r="F1355">
            <v>238500</v>
          </cell>
          <cell r="G1355">
            <v>138</v>
          </cell>
        </row>
        <row r="1356">
          <cell r="F1356">
            <v>238500</v>
          </cell>
          <cell r="G1356">
            <v>138</v>
          </cell>
        </row>
        <row r="1357">
          <cell r="F1357">
            <v>3504550</v>
          </cell>
          <cell r="G1357">
            <v>1</v>
          </cell>
        </row>
        <row r="1358">
          <cell r="F1358">
            <v>1836000</v>
          </cell>
          <cell r="G1358">
            <v>5</v>
          </cell>
        </row>
        <row r="1359">
          <cell r="F1359">
            <v>825000</v>
          </cell>
          <cell r="G1359">
            <v>121</v>
          </cell>
        </row>
        <row r="1360">
          <cell r="F1360">
            <v>660000</v>
          </cell>
          <cell r="G1360">
            <v>121</v>
          </cell>
        </row>
        <row r="1361">
          <cell r="F1361">
            <v>1320000</v>
          </cell>
          <cell r="G1361">
            <v>121</v>
          </cell>
        </row>
        <row r="1362">
          <cell r="F1362">
            <v>61000</v>
          </cell>
          <cell r="G1362">
            <v>122</v>
          </cell>
        </row>
        <row r="1363">
          <cell r="F1363">
            <v>29000</v>
          </cell>
          <cell r="G1363">
            <v>122</v>
          </cell>
        </row>
        <row r="1364">
          <cell r="F1364">
            <v>228600</v>
          </cell>
          <cell r="G1364">
            <v>122</v>
          </cell>
        </row>
        <row r="1365">
          <cell r="F1365">
            <v>357000</v>
          </cell>
          <cell r="G1365">
            <v>122</v>
          </cell>
        </row>
        <row r="1366">
          <cell r="F1366">
            <v>180032</v>
          </cell>
          <cell r="G1366">
            <v>123</v>
          </cell>
        </row>
        <row r="1367">
          <cell r="F1367">
            <v>360064</v>
          </cell>
          <cell r="G1367">
            <v>123</v>
          </cell>
        </row>
        <row r="1368">
          <cell r="F1368">
            <v>1340000</v>
          </cell>
          <cell r="G1368">
            <v>126</v>
          </cell>
        </row>
        <row r="1369">
          <cell r="F1369">
            <v>2200000</v>
          </cell>
          <cell r="G1369">
            <v>126</v>
          </cell>
        </row>
        <row r="1370">
          <cell r="F1370">
            <v>340000</v>
          </cell>
          <cell r="G1370">
            <v>126</v>
          </cell>
        </row>
        <row r="1371">
          <cell r="F1371">
            <v>2000000</v>
          </cell>
          <cell r="G1371">
            <v>126</v>
          </cell>
        </row>
        <row r="1372">
          <cell r="F1372">
            <v>680000</v>
          </cell>
          <cell r="G1372">
            <v>126</v>
          </cell>
        </row>
        <row r="1373">
          <cell r="F1373">
            <v>716000</v>
          </cell>
          <cell r="G1373">
            <v>126</v>
          </cell>
        </row>
        <row r="1374">
          <cell r="F1374">
            <v>609000</v>
          </cell>
          <cell r="G1374">
            <v>127</v>
          </cell>
        </row>
        <row r="1375">
          <cell r="F1375">
            <v>522000</v>
          </cell>
          <cell r="G1375">
            <v>127</v>
          </cell>
        </row>
        <row r="1376">
          <cell r="F1376">
            <v>870000</v>
          </cell>
          <cell r="G1376">
            <v>127</v>
          </cell>
        </row>
        <row r="1377">
          <cell r="F1377">
            <v>669900</v>
          </cell>
          <cell r="G1377">
            <v>127</v>
          </cell>
        </row>
        <row r="1378">
          <cell r="F1378">
            <v>348000</v>
          </cell>
          <cell r="G1378">
            <v>127</v>
          </cell>
        </row>
        <row r="1379">
          <cell r="F1379">
            <v>870000</v>
          </cell>
          <cell r="G1379">
            <v>127</v>
          </cell>
        </row>
        <row r="1380">
          <cell r="F1380">
            <v>3160559</v>
          </cell>
          <cell r="G1380">
            <v>130</v>
          </cell>
        </row>
        <row r="1381">
          <cell r="F1381">
            <v>1913179</v>
          </cell>
          <cell r="G1381">
            <v>130</v>
          </cell>
        </row>
        <row r="1382">
          <cell r="F1382">
            <v>701222</v>
          </cell>
          <cell r="G1382">
            <v>130</v>
          </cell>
        </row>
        <row r="1383">
          <cell r="F1383">
            <v>1428192</v>
          </cell>
          <cell r="G1383">
            <v>130</v>
          </cell>
        </row>
        <row r="1384">
          <cell r="F1384">
            <v>2596908</v>
          </cell>
          <cell r="G1384">
            <v>130</v>
          </cell>
        </row>
        <row r="1385">
          <cell r="F1385">
            <v>956589</v>
          </cell>
          <cell r="G1385">
            <v>130</v>
          </cell>
        </row>
        <row r="1386">
          <cell r="F1386">
            <v>1250000</v>
          </cell>
          <cell r="G1386">
            <v>131</v>
          </cell>
        </row>
        <row r="1387">
          <cell r="F1387">
            <v>810000</v>
          </cell>
          <cell r="G1387">
            <v>131</v>
          </cell>
        </row>
        <row r="1388">
          <cell r="F1388">
            <v>1760000</v>
          </cell>
          <cell r="G1388">
            <v>131</v>
          </cell>
        </row>
        <row r="1389">
          <cell r="F1389">
            <v>4800000</v>
          </cell>
          <cell r="G1389">
            <v>131</v>
          </cell>
        </row>
        <row r="1390">
          <cell r="F1390">
            <v>5000000</v>
          </cell>
          <cell r="G1390">
            <v>131</v>
          </cell>
        </row>
        <row r="1391">
          <cell r="F1391">
            <v>1515000</v>
          </cell>
          <cell r="G1391">
            <v>131</v>
          </cell>
        </row>
        <row r="1392">
          <cell r="F1392">
            <v>8960000</v>
          </cell>
          <cell r="G1392">
            <v>131</v>
          </cell>
        </row>
        <row r="1393">
          <cell r="F1393">
            <v>4973976</v>
          </cell>
          <cell r="G1393">
            <v>134</v>
          </cell>
        </row>
        <row r="1394">
          <cell r="F1394">
            <v>5447137</v>
          </cell>
          <cell r="G1394">
            <v>134</v>
          </cell>
        </row>
        <row r="1395">
          <cell r="F1395">
            <v>2184714</v>
          </cell>
          <cell r="G1395">
            <v>134</v>
          </cell>
        </row>
        <row r="1396">
          <cell r="F1396">
            <v>11035873</v>
          </cell>
          <cell r="G1396">
            <v>134</v>
          </cell>
        </row>
        <row r="1397">
          <cell r="F1397">
            <v>3500000</v>
          </cell>
          <cell r="G1397">
            <v>135</v>
          </cell>
        </row>
        <row r="1398">
          <cell r="F1398">
            <v>20000000</v>
          </cell>
          <cell r="G1398">
            <v>135</v>
          </cell>
        </row>
        <row r="1399">
          <cell r="F1399">
            <v>11679000</v>
          </cell>
          <cell r="G1399">
            <v>135</v>
          </cell>
        </row>
        <row r="1400">
          <cell r="F1400">
            <v>12500000</v>
          </cell>
          <cell r="G1400">
            <v>135</v>
          </cell>
        </row>
        <row r="1401">
          <cell r="F1401">
            <v>1000000</v>
          </cell>
          <cell r="G1401">
            <v>135</v>
          </cell>
        </row>
        <row r="1402">
          <cell r="F1402">
            <v>10000000</v>
          </cell>
          <cell r="G1402">
            <v>136</v>
          </cell>
        </row>
        <row r="1403">
          <cell r="F1403">
            <v>6500000</v>
          </cell>
          <cell r="G1403">
            <v>136</v>
          </cell>
        </row>
        <row r="1404">
          <cell r="F1404">
            <v>11604000</v>
          </cell>
          <cell r="G1404">
            <v>136</v>
          </cell>
        </row>
        <row r="1405">
          <cell r="F1405">
            <v>7210000</v>
          </cell>
          <cell r="G1405">
            <v>136</v>
          </cell>
        </row>
        <row r="1406">
          <cell r="F1406">
            <v>5101000</v>
          </cell>
          <cell r="G1406">
            <v>136</v>
          </cell>
        </row>
        <row r="1407">
          <cell r="F1407">
            <v>6000000</v>
          </cell>
          <cell r="G1407">
            <v>136</v>
          </cell>
        </row>
        <row r="1408">
          <cell r="F1408">
            <v>8320000</v>
          </cell>
          <cell r="G1408">
            <v>137</v>
          </cell>
        </row>
        <row r="1409">
          <cell r="F1409">
            <v>18624000</v>
          </cell>
          <cell r="G1409">
            <v>137</v>
          </cell>
        </row>
        <row r="1410">
          <cell r="F1410">
            <v>435000</v>
          </cell>
          <cell r="G1410">
            <v>137</v>
          </cell>
        </row>
        <row r="1411">
          <cell r="F1411">
            <v>7572500</v>
          </cell>
          <cell r="G1411">
            <v>137</v>
          </cell>
        </row>
        <row r="1412">
          <cell r="F1412">
            <v>1443000</v>
          </cell>
          <cell r="G1412">
            <v>137</v>
          </cell>
        </row>
        <row r="1413">
          <cell r="F1413">
            <v>8658000</v>
          </cell>
          <cell r="G1413">
            <v>137</v>
          </cell>
        </row>
        <row r="1414">
          <cell r="F1414">
            <v>1590000</v>
          </cell>
          <cell r="G1414">
            <v>138</v>
          </cell>
        </row>
        <row r="1415">
          <cell r="F1415">
            <v>294150</v>
          </cell>
          <cell r="G1415">
            <v>138</v>
          </cell>
        </row>
        <row r="1416">
          <cell r="F1416">
            <v>238500</v>
          </cell>
          <cell r="G1416">
            <v>138</v>
          </cell>
        </row>
        <row r="1417">
          <cell r="F1417">
            <v>325350</v>
          </cell>
          <cell r="G1417">
            <v>139</v>
          </cell>
        </row>
        <row r="1418">
          <cell r="F1418">
            <v>1629000</v>
          </cell>
          <cell r="G1418">
            <v>139</v>
          </cell>
        </row>
        <row r="1419">
          <cell r="F1419">
            <v>279000</v>
          </cell>
          <cell r="G1419">
            <v>139</v>
          </cell>
        </row>
        <row r="1420">
          <cell r="F1420">
            <v>934072</v>
          </cell>
          <cell r="G1420">
            <v>139</v>
          </cell>
        </row>
        <row r="1421">
          <cell r="F1421">
            <v>882450</v>
          </cell>
          <cell r="G1421">
            <v>139</v>
          </cell>
        </row>
        <row r="1422">
          <cell r="F1422">
            <v>313875</v>
          </cell>
          <cell r="G1422">
            <v>139</v>
          </cell>
        </row>
        <row r="1423">
          <cell r="F1423">
            <v>2778660</v>
          </cell>
          <cell r="G1423">
            <v>139</v>
          </cell>
        </row>
        <row r="1424">
          <cell r="F1424">
            <v>2090250</v>
          </cell>
          <cell r="G1424">
            <v>139</v>
          </cell>
        </row>
        <row r="1425">
          <cell r="F1425">
            <v>381870</v>
          </cell>
          <cell r="G1425">
            <v>139</v>
          </cell>
        </row>
        <row r="1426">
          <cell r="F1426">
            <v>872280</v>
          </cell>
          <cell r="G1426">
            <v>139</v>
          </cell>
        </row>
        <row r="1427">
          <cell r="F1427">
            <v>360000</v>
          </cell>
          <cell r="G1427">
            <v>140</v>
          </cell>
        </row>
        <row r="1428">
          <cell r="F1428">
            <v>839000</v>
          </cell>
          <cell r="G1428">
            <v>140</v>
          </cell>
        </row>
        <row r="1429">
          <cell r="F1429">
            <v>3529500</v>
          </cell>
          <cell r="G1429">
            <v>140</v>
          </cell>
        </row>
        <row r="1430">
          <cell r="F1430">
            <v>1440000</v>
          </cell>
          <cell r="G1430">
            <v>140</v>
          </cell>
        </row>
        <row r="1431">
          <cell r="F1431">
            <v>737500</v>
          </cell>
          <cell r="G1431">
            <v>140</v>
          </cell>
        </row>
        <row r="1432">
          <cell r="F1432">
            <v>135000</v>
          </cell>
          <cell r="G1432">
            <v>140</v>
          </cell>
        </row>
        <row r="1433">
          <cell r="F1433">
            <v>192250</v>
          </cell>
          <cell r="G1433">
            <v>140</v>
          </cell>
        </row>
        <row r="1434">
          <cell r="F1434">
            <v>540000</v>
          </cell>
          <cell r="G1434">
            <v>140</v>
          </cell>
        </row>
        <row r="1435">
          <cell r="F1435">
            <v>440700</v>
          </cell>
          <cell r="G1435">
            <v>140</v>
          </cell>
        </row>
        <row r="1436">
          <cell r="F1436">
            <v>1980000</v>
          </cell>
          <cell r="G1436">
            <v>140</v>
          </cell>
        </row>
        <row r="1437">
          <cell r="F1437">
            <v>3176900</v>
          </cell>
          <cell r="G1437">
            <v>140</v>
          </cell>
        </row>
        <row r="1438">
          <cell r="F1438">
            <v>540000</v>
          </cell>
          <cell r="G1438">
            <v>140</v>
          </cell>
        </row>
        <row r="1439">
          <cell r="F1439">
            <v>4585910</v>
          </cell>
          <cell r="G1439">
            <v>140</v>
          </cell>
        </row>
        <row r="1440">
          <cell r="F1440">
            <v>720000</v>
          </cell>
          <cell r="G1440">
            <v>140</v>
          </cell>
        </row>
        <row r="1441">
          <cell r="F1441">
            <v>2200000</v>
          </cell>
          <cell r="G1441">
            <v>140</v>
          </cell>
        </row>
        <row r="1442">
          <cell r="F1442">
            <v>450000</v>
          </cell>
          <cell r="G1442">
            <v>140</v>
          </cell>
        </row>
        <row r="1443">
          <cell r="F1443">
            <v>2755700</v>
          </cell>
          <cell r="G1443">
            <v>140</v>
          </cell>
        </row>
        <row r="1444">
          <cell r="F1444">
            <v>879000</v>
          </cell>
          <cell r="G1444">
            <v>140</v>
          </cell>
        </row>
        <row r="1445">
          <cell r="F1445">
            <v>270000</v>
          </cell>
          <cell r="G1445">
            <v>140</v>
          </cell>
        </row>
        <row r="1446">
          <cell r="F1446">
            <v>160000</v>
          </cell>
          <cell r="G1446">
            <v>140</v>
          </cell>
        </row>
        <row r="1447">
          <cell r="F1447">
            <v>102550</v>
          </cell>
          <cell r="G1447">
            <v>140</v>
          </cell>
        </row>
        <row r="1448">
          <cell r="F1448">
            <v>1763000</v>
          </cell>
          <cell r="G1448">
            <v>140</v>
          </cell>
        </row>
        <row r="1449">
          <cell r="F1449">
            <v>900000</v>
          </cell>
          <cell r="G1449">
            <v>140</v>
          </cell>
        </row>
        <row r="1450">
          <cell r="F1450">
            <v>1115950</v>
          </cell>
          <cell r="G1450">
            <v>140</v>
          </cell>
        </row>
        <row r="1451">
          <cell r="F1451">
            <v>121100</v>
          </cell>
          <cell r="G1451">
            <v>140</v>
          </cell>
        </row>
        <row r="1452">
          <cell r="F1452">
            <v>1502420</v>
          </cell>
          <cell r="G1452">
            <v>140</v>
          </cell>
        </row>
        <row r="1453">
          <cell r="F1453">
            <v>360000</v>
          </cell>
          <cell r="G1453">
            <v>140</v>
          </cell>
        </row>
        <row r="1454">
          <cell r="F1454">
            <v>797200</v>
          </cell>
          <cell r="G1454">
            <v>140</v>
          </cell>
        </row>
        <row r="1455">
          <cell r="F1455">
            <v>1080000</v>
          </cell>
          <cell r="G1455">
            <v>140</v>
          </cell>
        </row>
        <row r="1456">
          <cell r="F1456">
            <v>3036800</v>
          </cell>
          <cell r="G1456">
            <v>140</v>
          </cell>
        </row>
        <row r="1457">
          <cell r="F1457">
            <v>1080000</v>
          </cell>
          <cell r="G1457">
            <v>140</v>
          </cell>
        </row>
        <row r="1458">
          <cell r="F1458">
            <v>2780500</v>
          </cell>
          <cell r="G1458">
            <v>140</v>
          </cell>
        </row>
        <row r="1459">
          <cell r="F1459">
            <v>1260000</v>
          </cell>
          <cell r="G1459">
            <v>140</v>
          </cell>
        </row>
        <row r="1460">
          <cell r="F1460">
            <v>1326000</v>
          </cell>
          <cell r="G1460">
            <v>140</v>
          </cell>
        </row>
        <row r="1461">
          <cell r="F1461">
            <v>483200</v>
          </cell>
          <cell r="G1461">
            <v>140</v>
          </cell>
        </row>
        <row r="1462">
          <cell r="F1462">
            <v>450000</v>
          </cell>
          <cell r="G1462">
            <v>140</v>
          </cell>
        </row>
        <row r="1463">
          <cell r="F1463">
            <v>482550</v>
          </cell>
          <cell r="G1463">
            <v>140</v>
          </cell>
        </row>
        <row r="1464">
          <cell r="F1464">
            <v>162000</v>
          </cell>
          <cell r="G1464">
            <v>140</v>
          </cell>
        </row>
        <row r="1465">
          <cell r="F1465">
            <v>810000</v>
          </cell>
          <cell r="G1465">
            <v>140</v>
          </cell>
        </row>
        <row r="1466">
          <cell r="F1466">
            <v>7260820</v>
          </cell>
          <cell r="G1466">
            <v>140</v>
          </cell>
        </row>
        <row r="1467">
          <cell r="F1467">
            <v>362400</v>
          </cell>
          <cell r="G1467">
            <v>140</v>
          </cell>
        </row>
        <row r="1468">
          <cell r="F1468">
            <v>540000</v>
          </cell>
          <cell r="G1468">
            <v>140</v>
          </cell>
        </row>
        <row r="1469">
          <cell r="F1469">
            <v>2520000</v>
          </cell>
          <cell r="G1469">
            <v>140</v>
          </cell>
        </row>
        <row r="1470">
          <cell r="F1470">
            <v>5561000</v>
          </cell>
          <cell r="G1470">
            <v>140</v>
          </cell>
        </row>
        <row r="1471">
          <cell r="F1471">
            <v>1980000</v>
          </cell>
          <cell r="G1471">
            <v>140</v>
          </cell>
        </row>
        <row r="1472">
          <cell r="F1472">
            <v>3855500</v>
          </cell>
          <cell r="G1472">
            <v>140</v>
          </cell>
        </row>
        <row r="1473">
          <cell r="F1473">
            <v>8729800</v>
          </cell>
          <cell r="G1473">
            <v>2</v>
          </cell>
        </row>
        <row r="1474">
          <cell r="F1474">
            <v>7842576</v>
          </cell>
          <cell r="G1474">
            <v>16</v>
          </cell>
        </row>
        <row r="1475">
          <cell r="F1475">
            <v>5687724</v>
          </cell>
          <cell r="G1475">
            <v>21</v>
          </cell>
        </row>
        <row r="1476">
          <cell r="F1476">
            <v>11909877</v>
          </cell>
          <cell r="G1476">
            <v>19</v>
          </cell>
        </row>
        <row r="1477">
          <cell r="F1477">
            <v>4640024</v>
          </cell>
          <cell r="G1477">
            <v>13</v>
          </cell>
        </row>
        <row r="1478">
          <cell r="F1478">
            <v>5900950</v>
          </cell>
          <cell r="G1478">
            <v>12</v>
          </cell>
        </row>
        <row r="1479">
          <cell r="F1479">
            <v>2683800</v>
          </cell>
          <cell r="G1479">
            <v>8</v>
          </cell>
        </row>
        <row r="1480">
          <cell r="F1480">
            <v>308775</v>
          </cell>
          <cell r="G1480">
            <v>17</v>
          </cell>
        </row>
        <row r="1481">
          <cell r="F1481">
            <v>3834666</v>
          </cell>
          <cell r="G1481">
            <v>4</v>
          </cell>
        </row>
        <row r="1482">
          <cell r="F1482">
            <v>-2070428</v>
          </cell>
          <cell r="G1482">
            <v>4</v>
          </cell>
        </row>
        <row r="1483">
          <cell r="F1483">
            <v>2744280</v>
          </cell>
          <cell r="G1483">
            <v>8</v>
          </cell>
        </row>
        <row r="1484">
          <cell r="F1484">
            <v>238850</v>
          </cell>
          <cell r="G1484">
            <v>140</v>
          </cell>
        </row>
        <row r="1485">
          <cell r="F1485">
            <v>135000</v>
          </cell>
          <cell r="G1485">
            <v>140</v>
          </cell>
        </row>
        <row r="1486">
          <cell r="F1486">
            <v>946000</v>
          </cell>
          <cell r="G1486">
            <v>140</v>
          </cell>
        </row>
        <row r="1487">
          <cell r="F1487">
            <v>180000</v>
          </cell>
          <cell r="G1487">
            <v>140</v>
          </cell>
        </row>
        <row r="1488">
          <cell r="F1488">
            <v>296650</v>
          </cell>
          <cell r="G1488">
            <v>140</v>
          </cell>
        </row>
        <row r="1489">
          <cell r="F1489">
            <v>180000</v>
          </cell>
          <cell r="G1489">
            <v>140</v>
          </cell>
        </row>
        <row r="1490">
          <cell r="F1490">
            <v>995200</v>
          </cell>
          <cell r="G1490">
            <v>140</v>
          </cell>
        </row>
        <row r="1491">
          <cell r="F1491">
            <v>630000</v>
          </cell>
          <cell r="G1491">
            <v>140</v>
          </cell>
        </row>
        <row r="1492">
          <cell r="F1492">
            <v>788100</v>
          </cell>
          <cell r="G1492">
            <v>140</v>
          </cell>
        </row>
        <row r="1493">
          <cell r="F1493">
            <v>405000</v>
          </cell>
          <cell r="G1493">
            <v>140</v>
          </cell>
        </row>
        <row r="1494">
          <cell r="F1494">
            <v>4975000</v>
          </cell>
          <cell r="G1494">
            <v>140</v>
          </cell>
        </row>
        <row r="1495">
          <cell r="F1495">
            <v>1800000</v>
          </cell>
          <cell r="G1495">
            <v>140</v>
          </cell>
        </row>
        <row r="1496">
          <cell r="F1496">
            <v>5750000</v>
          </cell>
          <cell r="G1496">
            <v>140</v>
          </cell>
        </row>
        <row r="1497">
          <cell r="F1497">
            <v>1350000</v>
          </cell>
          <cell r="G1497">
            <v>140</v>
          </cell>
        </row>
        <row r="1498">
          <cell r="F1498">
            <v>998000</v>
          </cell>
          <cell r="G1498">
            <v>140</v>
          </cell>
        </row>
        <row r="1499">
          <cell r="F1499">
            <v>360000</v>
          </cell>
          <cell r="G1499">
            <v>140</v>
          </cell>
        </row>
        <row r="1500">
          <cell r="F1500">
            <v>1175300</v>
          </cell>
          <cell r="G1500">
            <v>140</v>
          </cell>
        </row>
        <row r="1501">
          <cell r="F1501">
            <v>1080000</v>
          </cell>
          <cell r="G1501">
            <v>140</v>
          </cell>
        </row>
        <row r="1502">
          <cell r="F1502">
            <v>1413300</v>
          </cell>
          <cell r="G1502">
            <v>140</v>
          </cell>
        </row>
        <row r="1503">
          <cell r="F1503">
            <v>2069600</v>
          </cell>
          <cell r="G1503">
            <v>140</v>
          </cell>
        </row>
        <row r="1504">
          <cell r="F1504">
            <v>1260000</v>
          </cell>
          <cell r="G1504">
            <v>140</v>
          </cell>
        </row>
        <row r="1505">
          <cell r="F1505">
            <v>488250</v>
          </cell>
          <cell r="G1505">
            <v>139</v>
          </cell>
        </row>
        <row r="1506">
          <cell r="F1506">
            <v>209250</v>
          </cell>
          <cell r="G1506">
            <v>139</v>
          </cell>
        </row>
        <row r="1507">
          <cell r="F1507">
            <v>209250</v>
          </cell>
          <cell r="G1507">
            <v>139</v>
          </cell>
        </row>
        <row r="1508">
          <cell r="F1508">
            <v>1442340</v>
          </cell>
          <cell r="G1508">
            <v>139</v>
          </cell>
        </row>
        <row r="1509">
          <cell r="F1509">
            <v>492210</v>
          </cell>
          <cell r="G1509">
            <v>139</v>
          </cell>
        </row>
        <row r="1510">
          <cell r="F1510">
            <v>576540</v>
          </cell>
          <cell r="G1510">
            <v>139</v>
          </cell>
        </row>
        <row r="1511">
          <cell r="F1511">
            <v>1258200</v>
          </cell>
          <cell r="G1511">
            <v>139</v>
          </cell>
        </row>
        <row r="1512">
          <cell r="F1512">
            <v>330000</v>
          </cell>
          <cell r="G1512">
            <v>121</v>
          </cell>
        </row>
        <row r="1513">
          <cell r="F1513">
            <v>330000</v>
          </cell>
          <cell r="G1513">
            <v>121</v>
          </cell>
        </row>
        <row r="1514">
          <cell r="F1514">
            <v>33755</v>
          </cell>
          <cell r="G1514">
            <v>122</v>
          </cell>
        </row>
        <row r="1515">
          <cell r="F1515">
            <v>33000</v>
          </cell>
          <cell r="G1515">
            <v>122</v>
          </cell>
        </row>
        <row r="1516">
          <cell r="F1516">
            <v>148000</v>
          </cell>
          <cell r="G1516">
            <v>122</v>
          </cell>
        </row>
        <row r="1517">
          <cell r="F1517">
            <v>101070</v>
          </cell>
          <cell r="G1517">
            <v>122</v>
          </cell>
        </row>
        <row r="1518">
          <cell r="F1518">
            <v>1537250</v>
          </cell>
          <cell r="G1518">
            <v>122</v>
          </cell>
        </row>
        <row r="1519">
          <cell r="F1519">
            <v>128300</v>
          </cell>
          <cell r="G1519">
            <v>122</v>
          </cell>
        </row>
        <row r="1520">
          <cell r="F1520">
            <v>55000</v>
          </cell>
          <cell r="G1520">
            <v>122</v>
          </cell>
        </row>
        <row r="1521">
          <cell r="F1521">
            <v>291600</v>
          </cell>
          <cell r="G1521">
            <v>122</v>
          </cell>
        </row>
        <row r="1522">
          <cell r="F1522">
            <v>21750</v>
          </cell>
          <cell r="G1522">
            <v>122</v>
          </cell>
        </row>
        <row r="1523">
          <cell r="F1523">
            <v>90016</v>
          </cell>
          <cell r="G1523">
            <v>123</v>
          </cell>
        </row>
        <row r="1524">
          <cell r="F1524">
            <v>270048</v>
          </cell>
          <cell r="G1524">
            <v>123</v>
          </cell>
        </row>
        <row r="1525">
          <cell r="F1525">
            <v>450080</v>
          </cell>
          <cell r="G1525">
            <v>123</v>
          </cell>
        </row>
        <row r="1526">
          <cell r="F1526">
            <v>360064</v>
          </cell>
          <cell r="G1526">
            <v>123</v>
          </cell>
        </row>
        <row r="1527">
          <cell r="F1527">
            <v>180032</v>
          </cell>
          <cell r="G1527">
            <v>123</v>
          </cell>
        </row>
        <row r="1528">
          <cell r="F1528">
            <v>360064</v>
          </cell>
          <cell r="G1528">
            <v>123</v>
          </cell>
        </row>
        <row r="1529">
          <cell r="F1529">
            <v>120000</v>
          </cell>
          <cell r="G1529">
            <v>126</v>
          </cell>
        </row>
        <row r="1530">
          <cell r="F1530">
            <v>320000</v>
          </cell>
          <cell r="G1530">
            <v>126</v>
          </cell>
        </row>
        <row r="1531">
          <cell r="F1531">
            <v>120000</v>
          </cell>
          <cell r="G1531">
            <v>126</v>
          </cell>
        </row>
        <row r="1532">
          <cell r="F1532">
            <v>780000</v>
          </cell>
          <cell r="G1532">
            <v>126</v>
          </cell>
        </row>
        <row r="1533">
          <cell r="F1533">
            <v>300000</v>
          </cell>
          <cell r="G1533">
            <v>126</v>
          </cell>
        </row>
        <row r="1534">
          <cell r="F1534">
            <v>1340000</v>
          </cell>
          <cell r="G1534">
            <v>126</v>
          </cell>
        </row>
        <row r="1535">
          <cell r="F1535">
            <v>130500</v>
          </cell>
          <cell r="G1535">
            <v>127</v>
          </cell>
        </row>
        <row r="1536">
          <cell r="F1536">
            <v>1461600</v>
          </cell>
          <cell r="G1536">
            <v>127</v>
          </cell>
        </row>
        <row r="1537">
          <cell r="F1537">
            <v>522000</v>
          </cell>
          <cell r="G1537">
            <v>127</v>
          </cell>
        </row>
        <row r="1538">
          <cell r="F1538">
            <v>261000</v>
          </cell>
          <cell r="G1538">
            <v>127</v>
          </cell>
        </row>
        <row r="1539">
          <cell r="F1539">
            <v>574200</v>
          </cell>
          <cell r="G1539">
            <v>127</v>
          </cell>
        </row>
        <row r="1540">
          <cell r="F1540">
            <v>1044000</v>
          </cell>
          <cell r="G1540">
            <v>127</v>
          </cell>
        </row>
        <row r="1541">
          <cell r="F1541">
            <v>719920</v>
          </cell>
          <cell r="G1541">
            <v>130</v>
          </cell>
        </row>
        <row r="1542">
          <cell r="F1542">
            <v>4552540</v>
          </cell>
          <cell r="G1542">
            <v>130</v>
          </cell>
        </row>
        <row r="1543">
          <cell r="F1543">
            <v>149114</v>
          </cell>
          <cell r="G1543">
            <v>130</v>
          </cell>
        </row>
        <row r="1544">
          <cell r="F1544">
            <v>1034920</v>
          </cell>
          <cell r="G1544">
            <v>130</v>
          </cell>
        </row>
        <row r="1545">
          <cell r="F1545">
            <v>210000</v>
          </cell>
          <cell r="G1545">
            <v>130</v>
          </cell>
        </row>
        <row r="1546">
          <cell r="F1546">
            <v>1427015</v>
          </cell>
          <cell r="G1546">
            <v>130</v>
          </cell>
        </row>
        <row r="1547">
          <cell r="F1547">
            <v>583000</v>
          </cell>
          <cell r="G1547">
            <v>131</v>
          </cell>
        </row>
        <row r="1548">
          <cell r="F1548">
            <v>450000</v>
          </cell>
          <cell r="G1548">
            <v>131</v>
          </cell>
        </row>
        <row r="1549">
          <cell r="F1549">
            <v>4720000</v>
          </cell>
          <cell r="G1549">
            <v>131</v>
          </cell>
        </row>
        <row r="1550">
          <cell r="F1550">
            <v>405000</v>
          </cell>
          <cell r="G1550">
            <v>131</v>
          </cell>
        </row>
        <row r="1551">
          <cell r="F1551">
            <v>352000</v>
          </cell>
          <cell r="G1551">
            <v>134</v>
          </cell>
        </row>
        <row r="1552">
          <cell r="F1552">
            <v>525372</v>
          </cell>
          <cell r="G1552">
            <v>134</v>
          </cell>
        </row>
        <row r="1553">
          <cell r="F1553">
            <v>198072</v>
          </cell>
          <cell r="G1553">
            <v>134</v>
          </cell>
        </row>
        <row r="1554">
          <cell r="F1554">
            <v>1470420</v>
          </cell>
          <cell r="G1554">
            <v>134</v>
          </cell>
        </row>
        <row r="1555">
          <cell r="F1555">
            <v>372800</v>
          </cell>
          <cell r="G1555">
            <v>134</v>
          </cell>
        </row>
        <row r="1556">
          <cell r="F1556">
            <v>2120580</v>
          </cell>
          <cell r="G1556">
            <v>134</v>
          </cell>
        </row>
        <row r="1557">
          <cell r="F1557">
            <v>2246000</v>
          </cell>
          <cell r="G1557">
            <v>135</v>
          </cell>
        </row>
        <row r="1558">
          <cell r="F1558">
            <v>1000000</v>
          </cell>
          <cell r="G1558">
            <v>135</v>
          </cell>
        </row>
        <row r="1559">
          <cell r="F1559">
            <v>15000000</v>
          </cell>
          <cell r="G1559">
            <v>135</v>
          </cell>
        </row>
        <row r="1560">
          <cell r="F1560">
            <v>732500</v>
          </cell>
          <cell r="G1560">
            <v>135</v>
          </cell>
        </row>
        <row r="1561">
          <cell r="F1561">
            <v>2500000</v>
          </cell>
          <cell r="G1561">
            <v>135</v>
          </cell>
        </row>
        <row r="1562">
          <cell r="F1562">
            <v>1000000</v>
          </cell>
          <cell r="G1562">
            <v>136</v>
          </cell>
        </row>
        <row r="1563">
          <cell r="F1563">
            <v>2272000</v>
          </cell>
          <cell r="G1563">
            <v>136</v>
          </cell>
        </row>
        <row r="1564">
          <cell r="F1564">
            <v>11500000</v>
          </cell>
          <cell r="G1564">
            <v>136</v>
          </cell>
        </row>
        <row r="1565">
          <cell r="F1565">
            <v>4920000</v>
          </cell>
          <cell r="G1565">
            <v>137</v>
          </cell>
        </row>
        <row r="1566">
          <cell r="F1566">
            <v>1735000</v>
          </cell>
          <cell r="G1566">
            <v>137</v>
          </cell>
        </row>
        <row r="1567">
          <cell r="F1567">
            <v>2955000</v>
          </cell>
          <cell r="G1567">
            <v>137</v>
          </cell>
        </row>
        <row r="1568">
          <cell r="F1568">
            <v>4815000</v>
          </cell>
          <cell r="G1568">
            <v>137</v>
          </cell>
        </row>
        <row r="1569">
          <cell r="F1569">
            <v>15750000</v>
          </cell>
          <cell r="G1569">
            <v>137</v>
          </cell>
        </row>
        <row r="1570">
          <cell r="F1570">
            <v>3285000</v>
          </cell>
          <cell r="G1570">
            <v>137</v>
          </cell>
        </row>
        <row r="1571">
          <cell r="F1571">
            <v>238500</v>
          </cell>
          <cell r="G1571">
            <v>138</v>
          </cell>
        </row>
        <row r="1572">
          <cell r="F1572">
            <v>2524531</v>
          </cell>
          <cell r="G1572">
            <v>124</v>
          </cell>
        </row>
        <row r="1573">
          <cell r="F1573">
            <v>17317500</v>
          </cell>
          <cell r="G1573">
            <v>77</v>
          </cell>
        </row>
        <row r="1574">
          <cell r="F1574">
            <v>5418000</v>
          </cell>
          <cell r="G1574">
            <v>77</v>
          </cell>
        </row>
        <row r="1575">
          <cell r="F1575">
            <v>12747980</v>
          </cell>
          <cell r="G1575">
            <v>77</v>
          </cell>
        </row>
        <row r="1576">
          <cell r="F1576">
            <v>37563285</v>
          </cell>
          <cell r="G1576">
            <v>76</v>
          </cell>
        </row>
        <row r="1577">
          <cell r="F1577">
            <v>70617652</v>
          </cell>
          <cell r="G1577">
            <v>76</v>
          </cell>
        </row>
        <row r="1578">
          <cell r="F1578">
            <v>9030030</v>
          </cell>
          <cell r="G1578">
            <v>132</v>
          </cell>
        </row>
        <row r="1579">
          <cell r="F1579">
            <v>1915130</v>
          </cell>
          <cell r="G1579">
            <v>132</v>
          </cell>
        </row>
        <row r="1580">
          <cell r="F1580">
            <v>15569</v>
          </cell>
          <cell r="G1580">
            <v>72</v>
          </cell>
        </row>
        <row r="1581">
          <cell r="F1581">
            <v>22580200</v>
          </cell>
          <cell r="G1581">
            <v>72</v>
          </cell>
        </row>
        <row r="1582">
          <cell r="F1582">
            <v>3259400</v>
          </cell>
          <cell r="G1582">
            <v>72</v>
          </cell>
        </row>
        <row r="1583">
          <cell r="F1583">
            <v>2127400</v>
          </cell>
          <cell r="G1583">
            <v>72</v>
          </cell>
        </row>
        <row r="1584">
          <cell r="F1584">
            <v>9493786</v>
          </cell>
          <cell r="G1584">
            <v>72</v>
          </cell>
        </row>
        <row r="1585">
          <cell r="F1585">
            <v>55538290</v>
          </cell>
          <cell r="G1585">
            <v>72</v>
          </cell>
        </row>
        <row r="1586">
          <cell r="F1586">
            <v>15221000</v>
          </cell>
          <cell r="G1586">
            <v>72</v>
          </cell>
        </row>
        <row r="1587">
          <cell r="F1587">
            <v>6617582</v>
          </cell>
          <cell r="G1587">
            <v>133</v>
          </cell>
        </row>
        <row r="1588">
          <cell r="F1588">
            <v>3002106</v>
          </cell>
          <cell r="G1588">
            <v>133</v>
          </cell>
        </row>
        <row r="1589">
          <cell r="F1589">
            <v>92766940</v>
          </cell>
          <cell r="G1589">
            <v>62</v>
          </cell>
        </row>
        <row r="1590">
          <cell r="F1590">
            <v>34152602</v>
          </cell>
          <cell r="G1590">
            <v>62</v>
          </cell>
        </row>
        <row r="1591">
          <cell r="F1591">
            <v>3524510</v>
          </cell>
          <cell r="G1591">
            <v>3</v>
          </cell>
        </row>
        <row r="1592">
          <cell r="F1592">
            <v>1177500</v>
          </cell>
          <cell r="G1592">
            <v>7</v>
          </cell>
        </row>
        <row r="1593">
          <cell r="F1593">
            <v>15659414</v>
          </cell>
          <cell r="G1593">
            <v>63</v>
          </cell>
        </row>
        <row r="1594">
          <cell r="F1594">
            <v>4599945</v>
          </cell>
          <cell r="G1594">
            <v>10</v>
          </cell>
        </row>
        <row r="1595">
          <cell r="F1595">
            <v>165000</v>
          </cell>
          <cell r="G1595">
            <v>121</v>
          </cell>
        </row>
        <row r="1596">
          <cell r="F1596">
            <v>1340000</v>
          </cell>
          <cell r="G1596">
            <v>126</v>
          </cell>
        </row>
        <row r="1597">
          <cell r="F1597">
            <v>680000</v>
          </cell>
          <cell r="G1597">
            <v>126</v>
          </cell>
        </row>
        <row r="1598">
          <cell r="F1598">
            <v>2100180</v>
          </cell>
          <cell r="G1598">
            <v>130</v>
          </cell>
        </row>
        <row r="1599">
          <cell r="F1599">
            <v>12000000</v>
          </cell>
          <cell r="G1599">
            <v>131</v>
          </cell>
        </row>
        <row r="1600">
          <cell r="F1600">
            <v>4800000</v>
          </cell>
          <cell r="G1600">
            <v>131</v>
          </cell>
        </row>
        <row r="1601">
          <cell r="F1601">
            <v>2400000</v>
          </cell>
          <cell r="G1601">
            <v>131</v>
          </cell>
        </row>
        <row r="1602">
          <cell r="F1602">
            <v>1760000</v>
          </cell>
          <cell r="G1602">
            <v>131</v>
          </cell>
        </row>
        <row r="1603">
          <cell r="F1603">
            <v>12543000</v>
          </cell>
          <cell r="G1603">
            <v>135</v>
          </cell>
        </row>
        <row r="1604">
          <cell r="F1604">
            <v>2000000</v>
          </cell>
          <cell r="G1604">
            <v>136</v>
          </cell>
        </row>
        <row r="1605">
          <cell r="F1605">
            <v>1000000</v>
          </cell>
          <cell r="G1605">
            <v>136</v>
          </cell>
        </row>
        <row r="1606">
          <cell r="F1606">
            <v>7210000</v>
          </cell>
          <cell r="G1606">
            <v>136</v>
          </cell>
        </row>
        <row r="1607">
          <cell r="F1607">
            <v>8026000</v>
          </cell>
          <cell r="G1607">
            <v>136</v>
          </cell>
        </row>
        <row r="1608">
          <cell r="F1608">
            <v>5614000</v>
          </cell>
          <cell r="G1608">
            <v>136</v>
          </cell>
        </row>
        <row r="1609">
          <cell r="F1609">
            <v>15220000</v>
          </cell>
          <cell r="G1609">
            <v>137</v>
          </cell>
        </row>
        <row r="1610">
          <cell r="F1610">
            <v>5880000</v>
          </cell>
          <cell r="G1610">
            <v>137</v>
          </cell>
        </row>
        <row r="1611">
          <cell r="F1611">
            <v>847300</v>
          </cell>
          <cell r="G1611">
            <v>140</v>
          </cell>
        </row>
        <row r="1612">
          <cell r="F1612">
            <v>360000</v>
          </cell>
          <cell r="G1612">
            <v>140</v>
          </cell>
        </row>
        <row r="1613">
          <cell r="F1613">
            <v>648000</v>
          </cell>
          <cell r="G1613">
            <v>140</v>
          </cell>
        </row>
        <row r="1614">
          <cell r="F1614">
            <v>3522000</v>
          </cell>
          <cell r="G1614">
            <v>140</v>
          </cell>
        </row>
        <row r="1615">
          <cell r="F1615">
            <v>364000</v>
          </cell>
          <cell r="G1615">
            <v>140</v>
          </cell>
        </row>
        <row r="1616">
          <cell r="F1616">
            <v>324000</v>
          </cell>
          <cell r="G1616">
            <v>140</v>
          </cell>
        </row>
        <row r="1617">
          <cell r="F1617">
            <v>1445907</v>
          </cell>
          <cell r="G1617">
            <v>141</v>
          </cell>
        </row>
        <row r="1618">
          <cell r="F1618">
            <v>1245053</v>
          </cell>
          <cell r="G1618">
            <v>141</v>
          </cell>
        </row>
        <row r="1619">
          <cell r="F1619">
            <v>-1445907</v>
          </cell>
          <cell r="G1619">
            <v>128</v>
          </cell>
        </row>
        <row r="1620">
          <cell r="F1620">
            <v>-1245053</v>
          </cell>
          <cell r="G1620">
            <v>128</v>
          </cell>
        </row>
        <row r="1621">
          <cell r="F1621">
            <v>326229</v>
          </cell>
          <cell r="G1621">
            <v>141</v>
          </cell>
        </row>
        <row r="1622">
          <cell r="F1622">
            <v>198224</v>
          </cell>
          <cell r="G1622">
            <v>141</v>
          </cell>
        </row>
        <row r="1623">
          <cell r="F1623">
            <v>249427</v>
          </cell>
          <cell r="G1623">
            <v>141</v>
          </cell>
        </row>
        <row r="1624">
          <cell r="F1624">
            <v>455168</v>
          </cell>
          <cell r="G1624">
            <v>141</v>
          </cell>
        </row>
        <row r="1625">
          <cell r="F1625">
            <v>835879</v>
          </cell>
          <cell r="G1625">
            <v>141</v>
          </cell>
        </row>
        <row r="1626">
          <cell r="F1626">
            <v>728691</v>
          </cell>
          <cell r="G1626">
            <v>141</v>
          </cell>
        </row>
        <row r="1627">
          <cell r="F1627">
            <v>1605382</v>
          </cell>
          <cell r="G1627">
            <v>141</v>
          </cell>
        </row>
        <row r="1628">
          <cell r="F1628">
            <v>1627410</v>
          </cell>
          <cell r="G1628">
            <v>141</v>
          </cell>
        </row>
        <row r="1629">
          <cell r="F1629">
            <v>277140</v>
          </cell>
          <cell r="G1629">
            <v>141</v>
          </cell>
        </row>
        <row r="1630">
          <cell r="F1630">
            <v>2428970</v>
          </cell>
          <cell r="G1630">
            <v>141</v>
          </cell>
        </row>
        <row r="1631">
          <cell r="F1631">
            <v>2428970</v>
          </cell>
          <cell r="G1631">
            <v>141</v>
          </cell>
        </row>
        <row r="1632">
          <cell r="F1632">
            <v>132150</v>
          </cell>
          <cell r="G1632">
            <v>141</v>
          </cell>
        </row>
        <row r="1633">
          <cell r="F1633">
            <v>217486</v>
          </cell>
          <cell r="G1633">
            <v>141</v>
          </cell>
        </row>
        <row r="1634">
          <cell r="F1634">
            <v>108743</v>
          </cell>
          <cell r="G1634">
            <v>141</v>
          </cell>
        </row>
        <row r="1635">
          <cell r="F1635">
            <v>181238</v>
          </cell>
          <cell r="G1635">
            <v>141</v>
          </cell>
        </row>
        <row r="1636">
          <cell r="F1636">
            <v>716257</v>
          </cell>
          <cell r="G1636">
            <v>141</v>
          </cell>
        </row>
        <row r="1637">
          <cell r="F1637">
            <v>1385701</v>
          </cell>
          <cell r="G1637">
            <v>141</v>
          </cell>
        </row>
        <row r="1638">
          <cell r="F1638">
            <v>2428970</v>
          </cell>
          <cell r="G1638">
            <v>141</v>
          </cell>
        </row>
        <row r="1639">
          <cell r="F1639">
            <v>554280</v>
          </cell>
          <cell r="G1639">
            <v>141</v>
          </cell>
        </row>
        <row r="1640">
          <cell r="F1640">
            <v>374139</v>
          </cell>
          <cell r="G1640">
            <v>141</v>
          </cell>
        </row>
        <row r="1641">
          <cell r="F1641">
            <v>374139</v>
          </cell>
          <cell r="G1641">
            <v>141</v>
          </cell>
        </row>
        <row r="1642">
          <cell r="F1642">
            <v>1385701</v>
          </cell>
          <cell r="G1642">
            <v>141</v>
          </cell>
        </row>
        <row r="1643">
          <cell r="F1643">
            <v>1108561</v>
          </cell>
          <cell r="G1643">
            <v>141</v>
          </cell>
        </row>
        <row r="1644">
          <cell r="F1644">
            <v>240893</v>
          </cell>
          <cell r="G1644">
            <v>141</v>
          </cell>
        </row>
        <row r="1645">
          <cell r="F1645">
            <v>498397</v>
          </cell>
          <cell r="G1645">
            <v>141</v>
          </cell>
        </row>
        <row r="1646">
          <cell r="F1646">
            <v>692851</v>
          </cell>
          <cell r="G1646">
            <v>141</v>
          </cell>
        </row>
        <row r="1647">
          <cell r="F1647">
            <v>704303</v>
          </cell>
          <cell r="G1647">
            <v>128</v>
          </cell>
        </row>
        <row r="1648">
          <cell r="F1648">
            <v>1672291</v>
          </cell>
          <cell r="G1648">
            <v>128</v>
          </cell>
        </row>
        <row r="1649">
          <cell r="F1649">
            <v>450369</v>
          </cell>
          <cell r="G1649">
            <v>128</v>
          </cell>
        </row>
        <row r="1650">
          <cell r="F1650">
            <v>352712</v>
          </cell>
          <cell r="G1650">
            <v>128</v>
          </cell>
        </row>
        <row r="1651">
          <cell r="F1651">
            <v>797414</v>
          </cell>
          <cell r="G1651">
            <v>128</v>
          </cell>
        </row>
        <row r="1652">
          <cell r="F1652">
            <v>1417752</v>
          </cell>
          <cell r="G1652">
            <v>128</v>
          </cell>
        </row>
        <row r="1653">
          <cell r="F1653">
            <v>467195</v>
          </cell>
          <cell r="G1653">
            <v>128</v>
          </cell>
        </row>
        <row r="1654">
          <cell r="F1654">
            <v>548856</v>
          </cell>
          <cell r="G1654">
            <v>128</v>
          </cell>
        </row>
        <row r="1655">
          <cell r="F1655">
            <v>640076</v>
          </cell>
          <cell r="G1655">
            <v>128</v>
          </cell>
        </row>
        <row r="1656">
          <cell r="F1656">
            <v>1496950</v>
          </cell>
          <cell r="G1656">
            <v>128</v>
          </cell>
        </row>
        <row r="1657">
          <cell r="F1657">
            <v>297618</v>
          </cell>
          <cell r="G1657">
            <v>128</v>
          </cell>
        </row>
        <row r="1658">
          <cell r="F1658">
            <v>960115</v>
          </cell>
          <cell r="G1658">
            <v>128</v>
          </cell>
        </row>
        <row r="1659">
          <cell r="F1659">
            <v>455264</v>
          </cell>
          <cell r="G1659">
            <v>128</v>
          </cell>
        </row>
        <row r="1660">
          <cell r="F1660">
            <v>740536</v>
          </cell>
          <cell r="G1660">
            <v>128</v>
          </cell>
        </row>
        <row r="1661">
          <cell r="F1661">
            <v>487771</v>
          </cell>
          <cell r="G1661">
            <v>128</v>
          </cell>
        </row>
        <row r="1662">
          <cell r="F1662">
            <v>1280153</v>
          </cell>
          <cell r="G1662">
            <v>128</v>
          </cell>
        </row>
        <row r="1663">
          <cell r="F1663">
            <v>992061</v>
          </cell>
          <cell r="G1663">
            <v>128</v>
          </cell>
        </row>
        <row r="1664">
          <cell r="F1664">
            <v>115512</v>
          </cell>
          <cell r="G1664">
            <v>128</v>
          </cell>
        </row>
        <row r="1665">
          <cell r="F1665">
            <v>115512</v>
          </cell>
          <cell r="G1665">
            <v>128</v>
          </cell>
        </row>
        <row r="1666">
          <cell r="F1666">
            <v>533588</v>
          </cell>
          <cell r="G1666">
            <v>128</v>
          </cell>
        </row>
        <row r="1667">
          <cell r="F1667">
            <v>664241</v>
          </cell>
          <cell r="G1667">
            <v>128</v>
          </cell>
        </row>
        <row r="1668">
          <cell r="F1668">
            <v>2086619</v>
          </cell>
          <cell r="G1668">
            <v>128</v>
          </cell>
        </row>
        <row r="1669">
          <cell r="F1669">
            <v>1600765</v>
          </cell>
          <cell r="G1669">
            <v>128</v>
          </cell>
        </row>
        <row r="1670">
          <cell r="F1670">
            <v>1488092</v>
          </cell>
          <cell r="G1670">
            <v>128</v>
          </cell>
        </row>
        <row r="1671">
          <cell r="F1671">
            <v>415304</v>
          </cell>
          <cell r="G1671">
            <v>128</v>
          </cell>
        </row>
        <row r="1672">
          <cell r="F1672">
            <v>397730</v>
          </cell>
          <cell r="G1672">
            <v>128</v>
          </cell>
        </row>
        <row r="1673">
          <cell r="F1673">
            <v>562175</v>
          </cell>
          <cell r="G1673">
            <v>128</v>
          </cell>
        </row>
        <row r="1674">
          <cell r="F1674">
            <v>1187665</v>
          </cell>
          <cell r="G1674">
            <v>128</v>
          </cell>
        </row>
        <row r="1675">
          <cell r="F1675">
            <v>1806733</v>
          </cell>
          <cell r="G1675">
            <v>128</v>
          </cell>
        </row>
        <row r="1676">
          <cell r="F1676">
            <v>186022</v>
          </cell>
          <cell r="G1676">
            <v>128</v>
          </cell>
        </row>
        <row r="1677">
          <cell r="F1677">
            <v>919850</v>
          </cell>
          <cell r="G1677">
            <v>128</v>
          </cell>
        </row>
        <row r="1678">
          <cell r="F1678">
            <v>506305</v>
          </cell>
          <cell r="G1678">
            <v>128</v>
          </cell>
        </row>
        <row r="1679">
          <cell r="F1679">
            <v>98280</v>
          </cell>
          <cell r="G1679">
            <v>128</v>
          </cell>
        </row>
        <row r="1680">
          <cell r="F1680">
            <v>838824</v>
          </cell>
          <cell r="G1680">
            <v>128</v>
          </cell>
        </row>
        <row r="1681">
          <cell r="F1681">
            <v>1862217</v>
          </cell>
          <cell r="G1681">
            <v>128</v>
          </cell>
        </row>
        <row r="1682">
          <cell r="F1682">
            <v>97740</v>
          </cell>
          <cell r="G1682">
            <v>128</v>
          </cell>
        </row>
        <row r="1683">
          <cell r="F1683">
            <v>960115</v>
          </cell>
          <cell r="G1683">
            <v>128</v>
          </cell>
        </row>
        <row r="1684">
          <cell r="F1684">
            <v>2342568</v>
          </cell>
          <cell r="G1684">
            <v>128</v>
          </cell>
        </row>
        <row r="1685">
          <cell r="F1685">
            <v>591848</v>
          </cell>
          <cell r="G1685">
            <v>128</v>
          </cell>
        </row>
        <row r="1686">
          <cell r="F1686">
            <v>892910</v>
          </cell>
          <cell r="G1686">
            <v>128</v>
          </cell>
        </row>
        <row r="1687">
          <cell r="F1687">
            <v>992061</v>
          </cell>
          <cell r="G1687">
            <v>128</v>
          </cell>
        </row>
        <row r="1688">
          <cell r="F1688">
            <v>2134354</v>
          </cell>
          <cell r="G1688">
            <v>128</v>
          </cell>
        </row>
        <row r="1689">
          <cell r="F1689">
            <v>1362659</v>
          </cell>
          <cell r="G1689">
            <v>128</v>
          </cell>
        </row>
        <row r="1690">
          <cell r="F1690">
            <v>1067177</v>
          </cell>
          <cell r="G1690">
            <v>128</v>
          </cell>
        </row>
        <row r="1691">
          <cell r="F1691">
            <v>36699960</v>
          </cell>
          <cell r="G1691">
            <v>17</v>
          </cell>
        </row>
        <row r="1692">
          <cell r="F1692">
            <v>50129016</v>
          </cell>
          <cell r="G1692">
            <v>17</v>
          </cell>
        </row>
        <row r="1693">
          <cell r="F1693">
            <v>9944247</v>
          </cell>
          <cell r="G1693">
            <v>101</v>
          </cell>
        </row>
        <row r="1694">
          <cell r="F1694">
            <v>30555954</v>
          </cell>
          <cell r="G1694">
            <v>77</v>
          </cell>
        </row>
        <row r="1695">
          <cell r="F1695">
            <v>6804503</v>
          </cell>
          <cell r="G1695">
            <v>27</v>
          </cell>
        </row>
        <row r="1696">
          <cell r="F1696">
            <v>9240000</v>
          </cell>
          <cell r="G1696">
            <v>118</v>
          </cell>
        </row>
        <row r="1697">
          <cell r="F1697">
            <v>4251500</v>
          </cell>
          <cell r="G1697">
            <v>120</v>
          </cell>
        </row>
        <row r="1698">
          <cell r="F1698">
            <v>2024904</v>
          </cell>
          <cell r="G1698">
            <v>26</v>
          </cell>
        </row>
        <row r="1699">
          <cell r="F1699">
            <v>229500</v>
          </cell>
          <cell r="G1699">
            <v>122</v>
          </cell>
        </row>
        <row r="1700">
          <cell r="F1700">
            <v>360064</v>
          </cell>
          <cell r="G1700">
            <v>123</v>
          </cell>
        </row>
        <row r="1701">
          <cell r="F1701">
            <v>540096</v>
          </cell>
          <cell r="G1701">
            <v>123</v>
          </cell>
        </row>
        <row r="1702">
          <cell r="F1702">
            <v>90016</v>
          </cell>
          <cell r="G1702">
            <v>123</v>
          </cell>
        </row>
        <row r="1703">
          <cell r="F1703">
            <v>2250400</v>
          </cell>
          <cell r="G1703">
            <v>123</v>
          </cell>
        </row>
        <row r="1704">
          <cell r="F1704">
            <v>900160</v>
          </cell>
          <cell r="G1704">
            <v>123</v>
          </cell>
        </row>
        <row r="1705">
          <cell r="F1705">
            <v>522000</v>
          </cell>
          <cell r="G1705">
            <v>127</v>
          </cell>
        </row>
        <row r="1706">
          <cell r="F1706">
            <v>574200</v>
          </cell>
          <cell r="G1706">
            <v>127</v>
          </cell>
        </row>
        <row r="1707">
          <cell r="F1707">
            <v>261000</v>
          </cell>
          <cell r="G1707">
            <v>127</v>
          </cell>
        </row>
        <row r="1708">
          <cell r="F1708">
            <v>870000</v>
          </cell>
          <cell r="G1708">
            <v>127</v>
          </cell>
        </row>
        <row r="1709">
          <cell r="F1709">
            <v>3480000</v>
          </cell>
          <cell r="G1709">
            <v>127</v>
          </cell>
        </row>
        <row r="1710">
          <cell r="F1710">
            <v>652514</v>
          </cell>
          <cell r="G1710">
            <v>128</v>
          </cell>
        </row>
        <row r="1711">
          <cell r="F1711">
            <v>352254</v>
          </cell>
          <cell r="G1711">
            <v>128</v>
          </cell>
        </row>
        <row r="1712">
          <cell r="F1712">
            <v>992061</v>
          </cell>
          <cell r="G1712">
            <v>128</v>
          </cell>
        </row>
        <row r="1713">
          <cell r="F1713">
            <v>753322</v>
          </cell>
          <cell r="G1713">
            <v>128</v>
          </cell>
        </row>
        <row r="1714">
          <cell r="F1714">
            <v>110074</v>
          </cell>
          <cell r="G1714">
            <v>128</v>
          </cell>
        </row>
        <row r="1715">
          <cell r="F1715">
            <v>549518</v>
          </cell>
          <cell r="G1715">
            <v>128</v>
          </cell>
        </row>
        <row r="1716">
          <cell r="F1716">
            <v>305678</v>
          </cell>
          <cell r="G1716">
            <v>128</v>
          </cell>
        </row>
        <row r="1717">
          <cell r="F1717">
            <v>761540</v>
          </cell>
          <cell r="G1717">
            <v>128</v>
          </cell>
        </row>
        <row r="1718">
          <cell r="F1718">
            <v>346642</v>
          </cell>
          <cell r="G1718">
            <v>128</v>
          </cell>
        </row>
        <row r="1719">
          <cell r="F1719">
            <v>611914</v>
          </cell>
          <cell r="G1719">
            <v>128</v>
          </cell>
        </row>
        <row r="1720">
          <cell r="F1720">
            <v>1853281</v>
          </cell>
          <cell r="G1720">
            <v>128</v>
          </cell>
        </row>
        <row r="1721">
          <cell r="F1721">
            <v>1400120</v>
          </cell>
          <cell r="G1721">
            <v>130</v>
          </cell>
        </row>
        <row r="1722">
          <cell r="F1722">
            <v>6600000</v>
          </cell>
          <cell r="G1722">
            <v>131</v>
          </cell>
        </row>
        <row r="1723">
          <cell r="F1723">
            <v>960000</v>
          </cell>
          <cell r="G1723">
            <v>134</v>
          </cell>
        </row>
        <row r="1724">
          <cell r="F1724">
            <v>695750</v>
          </cell>
          <cell r="G1724">
            <v>137</v>
          </cell>
        </row>
        <row r="1725">
          <cell r="F1725">
            <v>6463000</v>
          </cell>
          <cell r="G1725">
            <v>137</v>
          </cell>
        </row>
        <row r="1726">
          <cell r="F1726">
            <v>2329650</v>
          </cell>
          <cell r="G1726">
            <v>139</v>
          </cell>
        </row>
        <row r="1727">
          <cell r="F1727">
            <v>1367100</v>
          </cell>
          <cell r="G1727">
            <v>139</v>
          </cell>
        </row>
        <row r="1728">
          <cell r="F1728">
            <v>2428970</v>
          </cell>
          <cell r="G1728">
            <v>141</v>
          </cell>
        </row>
        <row r="1729">
          <cell r="F1729">
            <v>660748</v>
          </cell>
          <cell r="G1729">
            <v>141</v>
          </cell>
        </row>
        <row r="1730">
          <cell r="F1730">
            <v>2428970</v>
          </cell>
          <cell r="G1730">
            <v>141</v>
          </cell>
        </row>
        <row r="1731">
          <cell r="F1731">
            <v>692851</v>
          </cell>
          <cell r="G1731">
            <v>141</v>
          </cell>
        </row>
        <row r="1732">
          <cell r="F1732">
            <v>724954</v>
          </cell>
          <cell r="G1732">
            <v>141</v>
          </cell>
        </row>
        <row r="1733">
          <cell r="F1733">
            <v>240893</v>
          </cell>
          <cell r="G1733">
            <v>141</v>
          </cell>
        </row>
        <row r="1734">
          <cell r="F1734">
            <v>1385701</v>
          </cell>
          <cell r="G1734">
            <v>141</v>
          </cell>
        </row>
        <row r="1735">
          <cell r="F1735">
            <v>1385701</v>
          </cell>
          <cell r="G1735">
            <v>141</v>
          </cell>
        </row>
        <row r="1736">
          <cell r="F1736">
            <v>4929780</v>
          </cell>
          <cell r="G1736">
            <v>17</v>
          </cell>
        </row>
        <row r="1737">
          <cell r="F1737">
            <v>231000</v>
          </cell>
          <cell r="G1737">
            <v>121</v>
          </cell>
        </row>
        <row r="1738">
          <cell r="F1738">
            <v>1440000</v>
          </cell>
          <cell r="G1738">
            <v>117</v>
          </cell>
        </row>
        <row r="1739">
          <cell r="F1739">
            <v>38500</v>
          </cell>
          <cell r="G1739">
            <v>122</v>
          </cell>
        </row>
        <row r="1740">
          <cell r="F1740">
            <v>240500</v>
          </cell>
          <cell r="G1740">
            <v>122</v>
          </cell>
        </row>
        <row r="1741">
          <cell r="F1741">
            <v>49000</v>
          </cell>
          <cell r="G1741">
            <v>122</v>
          </cell>
        </row>
        <row r="1742">
          <cell r="F1742">
            <v>88350</v>
          </cell>
          <cell r="G1742">
            <v>122</v>
          </cell>
        </row>
        <row r="1743">
          <cell r="F1743">
            <v>242700</v>
          </cell>
          <cell r="G1743">
            <v>122</v>
          </cell>
        </row>
        <row r="1744">
          <cell r="F1744">
            <v>116500</v>
          </cell>
          <cell r="G1744">
            <v>122</v>
          </cell>
        </row>
        <row r="1745">
          <cell r="F1745">
            <v>13000</v>
          </cell>
          <cell r="G1745">
            <v>122</v>
          </cell>
        </row>
        <row r="1746">
          <cell r="F1746">
            <v>157500</v>
          </cell>
          <cell r="G1746">
            <v>122</v>
          </cell>
        </row>
        <row r="1747">
          <cell r="F1747">
            <v>86000</v>
          </cell>
          <cell r="G1747">
            <v>122</v>
          </cell>
        </row>
        <row r="1748">
          <cell r="F1748">
            <v>270048</v>
          </cell>
          <cell r="G1748">
            <v>123</v>
          </cell>
        </row>
        <row r="1749">
          <cell r="F1749">
            <v>324058</v>
          </cell>
          <cell r="G1749">
            <v>123</v>
          </cell>
        </row>
        <row r="1750">
          <cell r="F1750">
            <v>414074</v>
          </cell>
          <cell r="G1750">
            <v>123</v>
          </cell>
        </row>
        <row r="1751">
          <cell r="F1751">
            <v>576102</v>
          </cell>
          <cell r="G1751">
            <v>123</v>
          </cell>
        </row>
        <row r="1752">
          <cell r="F1752">
            <v>234042</v>
          </cell>
          <cell r="G1752">
            <v>123</v>
          </cell>
        </row>
        <row r="1753">
          <cell r="F1753">
            <v>900160</v>
          </cell>
          <cell r="G1753">
            <v>123</v>
          </cell>
        </row>
        <row r="1754">
          <cell r="F1754">
            <v>1060000</v>
          </cell>
          <cell r="G1754">
            <v>126</v>
          </cell>
        </row>
        <row r="1755">
          <cell r="F1755">
            <v>2000000</v>
          </cell>
          <cell r="G1755">
            <v>126</v>
          </cell>
        </row>
        <row r="1756">
          <cell r="F1756">
            <v>340000</v>
          </cell>
          <cell r="G1756">
            <v>126</v>
          </cell>
        </row>
        <row r="1757">
          <cell r="F1757">
            <v>957000</v>
          </cell>
          <cell r="G1757">
            <v>127</v>
          </cell>
        </row>
        <row r="1758">
          <cell r="F1758">
            <v>609000</v>
          </cell>
          <cell r="G1758">
            <v>127</v>
          </cell>
        </row>
        <row r="1759">
          <cell r="F1759">
            <v>582900</v>
          </cell>
          <cell r="G1759">
            <v>127</v>
          </cell>
        </row>
        <row r="1760">
          <cell r="F1760">
            <v>99206</v>
          </cell>
          <cell r="G1760">
            <v>128</v>
          </cell>
        </row>
        <row r="1761">
          <cell r="F1761">
            <v>1754175</v>
          </cell>
          <cell r="G1761">
            <v>128</v>
          </cell>
        </row>
        <row r="1762">
          <cell r="F1762">
            <v>195604</v>
          </cell>
          <cell r="G1762">
            <v>128</v>
          </cell>
        </row>
        <row r="1763">
          <cell r="F1763">
            <v>594420</v>
          </cell>
          <cell r="G1763">
            <v>128</v>
          </cell>
        </row>
        <row r="1764">
          <cell r="F1764">
            <v>1035039</v>
          </cell>
          <cell r="G1764">
            <v>128</v>
          </cell>
        </row>
        <row r="1765">
          <cell r="F1765">
            <v>454892</v>
          </cell>
          <cell r="G1765">
            <v>128</v>
          </cell>
        </row>
        <row r="1766">
          <cell r="F1766">
            <v>886773</v>
          </cell>
          <cell r="G1766">
            <v>128</v>
          </cell>
        </row>
        <row r="1767">
          <cell r="F1767">
            <v>427760</v>
          </cell>
          <cell r="G1767">
            <v>128</v>
          </cell>
        </row>
        <row r="1768">
          <cell r="F1768">
            <v>1011291</v>
          </cell>
          <cell r="G1768">
            <v>128</v>
          </cell>
        </row>
        <row r="1769">
          <cell r="F1769">
            <v>1252000</v>
          </cell>
          <cell r="G1769">
            <v>129</v>
          </cell>
        </row>
        <row r="1770">
          <cell r="F1770">
            <v>1376589</v>
          </cell>
          <cell r="G1770">
            <v>130</v>
          </cell>
        </row>
        <row r="1771">
          <cell r="F1771">
            <v>3420890</v>
          </cell>
          <cell r="G1771">
            <v>130</v>
          </cell>
        </row>
        <row r="1772">
          <cell r="F1772">
            <v>1312620</v>
          </cell>
          <cell r="G1772">
            <v>130</v>
          </cell>
        </row>
        <row r="1773">
          <cell r="F1773">
            <v>126000</v>
          </cell>
          <cell r="G1773">
            <v>130</v>
          </cell>
        </row>
        <row r="1774">
          <cell r="F1774">
            <v>3132060</v>
          </cell>
          <cell r="G1774">
            <v>130</v>
          </cell>
        </row>
        <row r="1775">
          <cell r="F1775">
            <v>5697352</v>
          </cell>
          <cell r="G1775">
            <v>130</v>
          </cell>
        </row>
        <row r="1776">
          <cell r="F1776">
            <v>254960</v>
          </cell>
          <cell r="G1776">
            <v>130</v>
          </cell>
        </row>
        <row r="1777">
          <cell r="F1777">
            <v>630000</v>
          </cell>
          <cell r="G1777">
            <v>130</v>
          </cell>
        </row>
        <row r="1778">
          <cell r="F1778">
            <v>12300000</v>
          </cell>
          <cell r="G1778">
            <v>131</v>
          </cell>
        </row>
        <row r="1779">
          <cell r="F1779">
            <v>6600000</v>
          </cell>
          <cell r="G1779">
            <v>131</v>
          </cell>
        </row>
        <row r="1780">
          <cell r="F1780">
            <v>225000</v>
          </cell>
          <cell r="G1780">
            <v>131</v>
          </cell>
        </row>
        <row r="1781">
          <cell r="F1781">
            <v>900000</v>
          </cell>
          <cell r="G1781">
            <v>131</v>
          </cell>
        </row>
        <row r="1782">
          <cell r="F1782">
            <v>2225000</v>
          </cell>
          <cell r="G1782">
            <v>131</v>
          </cell>
        </row>
        <row r="1783">
          <cell r="F1783">
            <v>1436000</v>
          </cell>
          <cell r="G1783">
            <v>131</v>
          </cell>
        </row>
        <row r="1784">
          <cell r="F1784">
            <v>1700000</v>
          </cell>
          <cell r="G1784">
            <v>131</v>
          </cell>
        </row>
        <row r="1785">
          <cell r="F1785">
            <v>225000</v>
          </cell>
          <cell r="G1785">
            <v>131</v>
          </cell>
        </row>
        <row r="1786">
          <cell r="F1786">
            <v>888661</v>
          </cell>
          <cell r="G1786">
            <v>134</v>
          </cell>
        </row>
        <row r="1787">
          <cell r="F1787">
            <v>1194417</v>
          </cell>
          <cell r="G1787">
            <v>134</v>
          </cell>
        </row>
        <row r="1788">
          <cell r="F1788">
            <v>11350000</v>
          </cell>
          <cell r="G1788">
            <v>136</v>
          </cell>
        </row>
        <row r="1789">
          <cell r="F1789">
            <v>7875000</v>
          </cell>
          <cell r="G1789">
            <v>137</v>
          </cell>
        </row>
        <row r="1790">
          <cell r="F1790">
            <v>2491250</v>
          </cell>
          <cell r="G1790">
            <v>137</v>
          </cell>
        </row>
        <row r="1791">
          <cell r="F1791">
            <v>14026000</v>
          </cell>
          <cell r="G1791">
            <v>137</v>
          </cell>
        </row>
        <row r="1792">
          <cell r="F1792">
            <v>3747500</v>
          </cell>
          <cell r="G1792">
            <v>137</v>
          </cell>
        </row>
        <row r="1793">
          <cell r="F1793">
            <v>10910000</v>
          </cell>
          <cell r="G1793">
            <v>137</v>
          </cell>
        </row>
        <row r="1794">
          <cell r="F1794">
            <v>788400</v>
          </cell>
          <cell r="G1794">
            <v>137</v>
          </cell>
        </row>
        <row r="1795">
          <cell r="F1795">
            <v>477000</v>
          </cell>
          <cell r="G1795">
            <v>138</v>
          </cell>
        </row>
        <row r="1796">
          <cell r="F1796">
            <v>3811140</v>
          </cell>
          <cell r="G1796">
            <v>139</v>
          </cell>
        </row>
        <row r="1797">
          <cell r="F1797">
            <v>1720800</v>
          </cell>
          <cell r="G1797">
            <v>139</v>
          </cell>
        </row>
        <row r="1798">
          <cell r="F1798">
            <v>763740</v>
          </cell>
          <cell r="G1798">
            <v>139</v>
          </cell>
        </row>
        <row r="1799">
          <cell r="F1799">
            <v>194670</v>
          </cell>
          <cell r="G1799">
            <v>139</v>
          </cell>
        </row>
        <row r="1800">
          <cell r="F1800">
            <v>2329650</v>
          </cell>
          <cell r="G1800">
            <v>139</v>
          </cell>
        </row>
        <row r="1801">
          <cell r="F1801">
            <v>7260000</v>
          </cell>
          <cell r="G1801">
            <v>140</v>
          </cell>
        </row>
        <row r="1802">
          <cell r="F1802">
            <v>1260000</v>
          </cell>
          <cell r="G1802">
            <v>140</v>
          </cell>
        </row>
        <row r="1803">
          <cell r="F1803">
            <v>900000</v>
          </cell>
          <cell r="G1803">
            <v>140</v>
          </cell>
        </row>
        <row r="1804">
          <cell r="F1804">
            <v>900000</v>
          </cell>
          <cell r="G1804">
            <v>140</v>
          </cell>
        </row>
        <row r="1805">
          <cell r="F1805">
            <v>2105500</v>
          </cell>
          <cell r="G1805">
            <v>140</v>
          </cell>
        </row>
        <row r="1806">
          <cell r="F1806">
            <v>131250</v>
          </cell>
          <cell r="G1806">
            <v>140</v>
          </cell>
        </row>
        <row r="1807">
          <cell r="F1807">
            <v>90000</v>
          </cell>
          <cell r="G1807">
            <v>140</v>
          </cell>
        </row>
        <row r="1808">
          <cell r="F1808">
            <v>224250</v>
          </cell>
          <cell r="G1808">
            <v>140</v>
          </cell>
        </row>
        <row r="1809">
          <cell r="F1809">
            <v>135000</v>
          </cell>
          <cell r="G1809">
            <v>140</v>
          </cell>
        </row>
        <row r="1810">
          <cell r="F1810">
            <v>362400</v>
          </cell>
          <cell r="G1810">
            <v>140</v>
          </cell>
        </row>
        <row r="1811">
          <cell r="F1811">
            <v>2336000</v>
          </cell>
          <cell r="G1811">
            <v>140</v>
          </cell>
        </row>
        <row r="1812">
          <cell r="F1812">
            <v>900000</v>
          </cell>
          <cell r="G1812">
            <v>140</v>
          </cell>
        </row>
        <row r="1813">
          <cell r="F1813">
            <v>5932000</v>
          </cell>
          <cell r="G1813">
            <v>140</v>
          </cell>
        </row>
        <row r="1814">
          <cell r="F1814">
            <v>360000</v>
          </cell>
          <cell r="G1814">
            <v>140</v>
          </cell>
        </row>
        <row r="1815">
          <cell r="F1815">
            <v>562300</v>
          </cell>
          <cell r="G1815">
            <v>140</v>
          </cell>
        </row>
        <row r="1816">
          <cell r="F1816">
            <v>540000</v>
          </cell>
          <cell r="G1816">
            <v>140</v>
          </cell>
        </row>
        <row r="1817">
          <cell r="F1817">
            <v>553000</v>
          </cell>
          <cell r="G1817">
            <v>140</v>
          </cell>
        </row>
        <row r="1818">
          <cell r="F1818">
            <v>540000</v>
          </cell>
          <cell r="G1818">
            <v>140</v>
          </cell>
        </row>
        <row r="1819">
          <cell r="F1819">
            <v>1177900</v>
          </cell>
          <cell r="G1819">
            <v>140</v>
          </cell>
        </row>
        <row r="1820">
          <cell r="F1820">
            <v>2160000</v>
          </cell>
          <cell r="G1820">
            <v>140</v>
          </cell>
        </row>
        <row r="1821">
          <cell r="F1821">
            <v>187500</v>
          </cell>
          <cell r="G1821">
            <v>140</v>
          </cell>
        </row>
        <row r="1822">
          <cell r="F1822">
            <v>126000</v>
          </cell>
          <cell r="G1822">
            <v>140</v>
          </cell>
        </row>
        <row r="1823">
          <cell r="F1823">
            <v>2105500</v>
          </cell>
          <cell r="G1823">
            <v>140</v>
          </cell>
        </row>
        <row r="1824">
          <cell r="F1824">
            <v>900000</v>
          </cell>
          <cell r="G1824">
            <v>140</v>
          </cell>
        </row>
        <row r="1825">
          <cell r="F1825">
            <v>467400</v>
          </cell>
          <cell r="G1825">
            <v>140</v>
          </cell>
        </row>
        <row r="1826">
          <cell r="F1826">
            <v>774000</v>
          </cell>
          <cell r="G1826">
            <v>140</v>
          </cell>
        </row>
        <row r="1827">
          <cell r="F1827">
            <v>207855</v>
          </cell>
          <cell r="G1827">
            <v>141</v>
          </cell>
        </row>
        <row r="1828">
          <cell r="F1828">
            <v>623565</v>
          </cell>
          <cell r="G1828">
            <v>141</v>
          </cell>
        </row>
        <row r="1829">
          <cell r="F1829">
            <v>914563</v>
          </cell>
          <cell r="G1829">
            <v>141</v>
          </cell>
        </row>
        <row r="1830">
          <cell r="F1830">
            <v>144991</v>
          </cell>
          <cell r="G1830">
            <v>141</v>
          </cell>
        </row>
        <row r="1831">
          <cell r="F1831">
            <v>379463</v>
          </cell>
          <cell r="G1831">
            <v>141</v>
          </cell>
        </row>
        <row r="1832">
          <cell r="F1832">
            <v>181238</v>
          </cell>
          <cell r="G1832">
            <v>141</v>
          </cell>
        </row>
        <row r="1833">
          <cell r="F1833">
            <v>1457382</v>
          </cell>
          <cell r="G1833">
            <v>141</v>
          </cell>
        </row>
        <row r="1834">
          <cell r="F1834">
            <v>2428970</v>
          </cell>
          <cell r="G1834">
            <v>141</v>
          </cell>
        </row>
        <row r="1835">
          <cell r="F1835">
            <v>362477</v>
          </cell>
          <cell r="G1835">
            <v>141</v>
          </cell>
        </row>
        <row r="1836">
          <cell r="F1836">
            <v>3300001</v>
          </cell>
          <cell r="G1836">
            <v>13</v>
          </cell>
        </row>
        <row r="1837">
          <cell r="F1837">
            <v>696240</v>
          </cell>
          <cell r="G1837">
            <v>117</v>
          </cell>
        </row>
        <row r="1838">
          <cell r="F1838">
            <v>834480</v>
          </cell>
          <cell r="G1838">
            <v>117</v>
          </cell>
        </row>
        <row r="1839">
          <cell r="F1839">
            <v>165000</v>
          </cell>
          <cell r="G1839">
            <v>121</v>
          </cell>
        </row>
        <row r="1840">
          <cell r="F1840">
            <v>165000</v>
          </cell>
          <cell r="G1840">
            <v>121</v>
          </cell>
        </row>
        <row r="1841">
          <cell r="F1841">
            <v>165000</v>
          </cell>
          <cell r="G1841">
            <v>121</v>
          </cell>
        </row>
        <row r="1842">
          <cell r="F1842">
            <v>980500</v>
          </cell>
          <cell r="G1842">
            <v>122</v>
          </cell>
        </row>
        <row r="1843">
          <cell r="F1843">
            <v>268100</v>
          </cell>
          <cell r="G1843">
            <v>122</v>
          </cell>
        </row>
        <row r="1844">
          <cell r="F1844">
            <v>3232875</v>
          </cell>
          <cell r="G1844">
            <v>124</v>
          </cell>
        </row>
        <row r="1845">
          <cell r="F1845">
            <v>360064</v>
          </cell>
          <cell r="G1845">
            <v>123</v>
          </cell>
        </row>
        <row r="1846">
          <cell r="F1846">
            <v>630112</v>
          </cell>
          <cell r="G1846">
            <v>123</v>
          </cell>
        </row>
        <row r="1847">
          <cell r="F1847">
            <v>450080</v>
          </cell>
          <cell r="G1847">
            <v>123</v>
          </cell>
        </row>
        <row r="1848">
          <cell r="F1848">
            <v>8100000</v>
          </cell>
          <cell r="G1848">
            <v>125</v>
          </cell>
        </row>
        <row r="1849">
          <cell r="F1849">
            <v>2200000</v>
          </cell>
          <cell r="G1849">
            <v>126</v>
          </cell>
        </row>
        <row r="1850">
          <cell r="F1850">
            <v>4000000</v>
          </cell>
          <cell r="G1850">
            <v>126</v>
          </cell>
        </row>
        <row r="1851">
          <cell r="F1851">
            <v>640000</v>
          </cell>
          <cell r="G1851">
            <v>126</v>
          </cell>
        </row>
        <row r="1852">
          <cell r="F1852">
            <v>730800</v>
          </cell>
          <cell r="G1852">
            <v>127</v>
          </cell>
        </row>
        <row r="1853">
          <cell r="F1853">
            <v>957000</v>
          </cell>
          <cell r="G1853">
            <v>127</v>
          </cell>
        </row>
        <row r="1854">
          <cell r="F1854">
            <v>1087500</v>
          </cell>
          <cell r="G1854">
            <v>127</v>
          </cell>
        </row>
        <row r="1855">
          <cell r="F1855">
            <v>348000</v>
          </cell>
          <cell r="G1855">
            <v>127</v>
          </cell>
        </row>
        <row r="1856">
          <cell r="F1856">
            <v>234900</v>
          </cell>
          <cell r="G1856">
            <v>127</v>
          </cell>
        </row>
        <row r="1857">
          <cell r="F1857">
            <v>1087500</v>
          </cell>
          <cell r="G1857">
            <v>127</v>
          </cell>
        </row>
        <row r="1858">
          <cell r="F1858">
            <v>211500</v>
          </cell>
          <cell r="G1858">
            <v>138</v>
          </cell>
        </row>
        <row r="1859">
          <cell r="F1859">
            <v>397500</v>
          </cell>
          <cell r="G1859">
            <v>138</v>
          </cell>
        </row>
        <row r="1860">
          <cell r="F1860">
            <v>397500</v>
          </cell>
          <cell r="G1860">
            <v>138</v>
          </cell>
        </row>
        <row r="1861">
          <cell r="F1861">
            <v>907100</v>
          </cell>
          <cell r="G1861">
            <v>128</v>
          </cell>
        </row>
        <row r="1862">
          <cell r="F1862">
            <v>1280153</v>
          </cell>
          <cell r="G1862">
            <v>128</v>
          </cell>
        </row>
        <row r="1863">
          <cell r="F1863">
            <v>782813</v>
          </cell>
          <cell r="G1863">
            <v>128</v>
          </cell>
        </row>
        <row r="1864">
          <cell r="F1864">
            <v>1067177</v>
          </cell>
          <cell r="G1864">
            <v>128</v>
          </cell>
        </row>
        <row r="1865">
          <cell r="F1865">
            <v>426871</v>
          </cell>
          <cell r="G1865">
            <v>128</v>
          </cell>
        </row>
        <row r="1866">
          <cell r="F1866">
            <v>496031</v>
          </cell>
          <cell r="G1866">
            <v>128</v>
          </cell>
        </row>
        <row r="1867">
          <cell r="F1867">
            <v>2047191</v>
          </cell>
          <cell r="G1867">
            <v>128</v>
          </cell>
        </row>
        <row r="1868">
          <cell r="F1868">
            <v>247089</v>
          </cell>
          <cell r="G1868">
            <v>128</v>
          </cell>
        </row>
        <row r="1869">
          <cell r="F1869">
            <v>274428</v>
          </cell>
          <cell r="G1869">
            <v>128</v>
          </cell>
        </row>
        <row r="1870">
          <cell r="F1870">
            <v>221673</v>
          </cell>
          <cell r="G1870">
            <v>128</v>
          </cell>
        </row>
        <row r="1871">
          <cell r="F1871">
            <v>2835178</v>
          </cell>
          <cell r="G1871">
            <v>128</v>
          </cell>
        </row>
        <row r="1872">
          <cell r="F1872">
            <v>473762</v>
          </cell>
          <cell r="G1872">
            <v>128</v>
          </cell>
        </row>
        <row r="1873">
          <cell r="F1873">
            <v>1935000</v>
          </cell>
          <cell r="G1873">
            <v>129</v>
          </cell>
        </row>
        <row r="1874">
          <cell r="F1874">
            <v>6818000</v>
          </cell>
          <cell r="G1874">
            <v>129</v>
          </cell>
        </row>
        <row r="1875">
          <cell r="F1875">
            <v>10598709</v>
          </cell>
          <cell r="G1875">
            <v>130</v>
          </cell>
        </row>
        <row r="1876">
          <cell r="F1876">
            <v>105000</v>
          </cell>
          <cell r="G1876">
            <v>130</v>
          </cell>
        </row>
        <row r="1877">
          <cell r="F1877">
            <v>1646270</v>
          </cell>
          <cell r="G1877">
            <v>130</v>
          </cell>
        </row>
        <row r="1878">
          <cell r="F1878">
            <v>2538890</v>
          </cell>
          <cell r="G1878">
            <v>130</v>
          </cell>
        </row>
        <row r="1879">
          <cell r="F1879">
            <v>1610120</v>
          </cell>
          <cell r="G1879">
            <v>130</v>
          </cell>
        </row>
        <row r="1880">
          <cell r="F1880">
            <v>121396</v>
          </cell>
          <cell r="G1880">
            <v>130</v>
          </cell>
        </row>
        <row r="1881">
          <cell r="F1881">
            <v>1888880</v>
          </cell>
          <cell r="G1881">
            <v>130</v>
          </cell>
        </row>
        <row r="1882">
          <cell r="F1882">
            <v>308112</v>
          </cell>
          <cell r="G1882">
            <v>134</v>
          </cell>
        </row>
        <row r="1883">
          <cell r="F1883">
            <v>408051</v>
          </cell>
          <cell r="G1883">
            <v>134</v>
          </cell>
        </row>
        <row r="1884">
          <cell r="F1884">
            <v>408000</v>
          </cell>
          <cell r="G1884">
            <v>134</v>
          </cell>
        </row>
        <row r="1885">
          <cell r="F1885">
            <v>728238</v>
          </cell>
          <cell r="G1885">
            <v>134</v>
          </cell>
        </row>
        <row r="1886">
          <cell r="F1886">
            <v>308112</v>
          </cell>
          <cell r="G1886">
            <v>134</v>
          </cell>
        </row>
        <row r="1887">
          <cell r="F1887">
            <v>360045</v>
          </cell>
          <cell r="G1887">
            <v>134</v>
          </cell>
        </row>
        <row r="1888">
          <cell r="F1888">
            <v>492799</v>
          </cell>
          <cell r="G1888">
            <v>134</v>
          </cell>
        </row>
        <row r="1889">
          <cell r="F1889">
            <v>2400000</v>
          </cell>
          <cell r="G1889">
            <v>131</v>
          </cell>
        </row>
        <row r="1890">
          <cell r="F1890">
            <v>1760000</v>
          </cell>
          <cell r="G1890">
            <v>131</v>
          </cell>
        </row>
        <row r="1891">
          <cell r="F1891">
            <v>4000000</v>
          </cell>
          <cell r="G1891">
            <v>131</v>
          </cell>
        </row>
        <row r="1892">
          <cell r="F1892">
            <v>900000</v>
          </cell>
          <cell r="G1892">
            <v>131</v>
          </cell>
        </row>
        <row r="1893">
          <cell r="F1893">
            <v>6600000</v>
          </cell>
          <cell r="G1893">
            <v>131</v>
          </cell>
        </row>
        <row r="1894">
          <cell r="F1894">
            <v>4260000</v>
          </cell>
          <cell r="G1894">
            <v>131</v>
          </cell>
        </row>
        <row r="1895">
          <cell r="F1895">
            <v>8200000</v>
          </cell>
          <cell r="G1895">
            <v>131</v>
          </cell>
        </row>
        <row r="1896">
          <cell r="F1896">
            <v>6090000</v>
          </cell>
          <cell r="G1896">
            <v>131</v>
          </cell>
        </row>
        <row r="1897">
          <cell r="F1897">
            <v>13837000</v>
          </cell>
          <cell r="G1897">
            <v>135</v>
          </cell>
        </row>
        <row r="1898">
          <cell r="F1898">
            <v>6912500</v>
          </cell>
          <cell r="G1898">
            <v>135</v>
          </cell>
        </row>
        <row r="1899">
          <cell r="F1899">
            <v>2500000</v>
          </cell>
          <cell r="G1899">
            <v>135</v>
          </cell>
        </row>
        <row r="1900">
          <cell r="F1900">
            <v>2097500</v>
          </cell>
          <cell r="G1900">
            <v>135</v>
          </cell>
        </row>
        <row r="1901">
          <cell r="F1901">
            <v>15600000</v>
          </cell>
          <cell r="G1901">
            <v>136</v>
          </cell>
        </row>
        <row r="1902">
          <cell r="F1902">
            <v>2000000</v>
          </cell>
          <cell r="G1902">
            <v>136</v>
          </cell>
        </row>
        <row r="1903">
          <cell r="F1903">
            <v>7280000</v>
          </cell>
          <cell r="G1903">
            <v>136</v>
          </cell>
        </row>
        <row r="1904">
          <cell r="F1904">
            <v>14500000</v>
          </cell>
          <cell r="G1904">
            <v>136</v>
          </cell>
        </row>
        <row r="1905">
          <cell r="F1905">
            <v>1000000</v>
          </cell>
          <cell r="G1905">
            <v>136</v>
          </cell>
        </row>
        <row r="1906">
          <cell r="F1906">
            <v>6000000</v>
          </cell>
          <cell r="G1906">
            <v>136</v>
          </cell>
        </row>
        <row r="1907">
          <cell r="F1907">
            <v>4000000</v>
          </cell>
          <cell r="G1907">
            <v>136</v>
          </cell>
        </row>
        <row r="1908">
          <cell r="F1908">
            <v>10010000</v>
          </cell>
          <cell r="G1908">
            <v>137</v>
          </cell>
        </row>
        <row r="1909">
          <cell r="F1909">
            <v>3285000</v>
          </cell>
          <cell r="G1909">
            <v>137</v>
          </cell>
        </row>
        <row r="1910">
          <cell r="F1910">
            <v>1243500</v>
          </cell>
          <cell r="G1910">
            <v>137</v>
          </cell>
        </row>
        <row r="1911">
          <cell r="F1911">
            <v>2609280</v>
          </cell>
          <cell r="G1911">
            <v>117</v>
          </cell>
        </row>
        <row r="1912">
          <cell r="F1912">
            <v>330000</v>
          </cell>
          <cell r="G1912">
            <v>121</v>
          </cell>
        </row>
        <row r="1913">
          <cell r="F1913">
            <v>189600</v>
          </cell>
          <cell r="G1913">
            <v>122</v>
          </cell>
        </row>
        <row r="1914">
          <cell r="F1914">
            <v>290000</v>
          </cell>
          <cell r="G1914">
            <v>122</v>
          </cell>
        </row>
        <row r="1915">
          <cell r="F1915">
            <v>141500</v>
          </cell>
          <cell r="G1915">
            <v>122</v>
          </cell>
        </row>
        <row r="1916">
          <cell r="F1916">
            <v>177000</v>
          </cell>
          <cell r="G1916">
            <v>122</v>
          </cell>
        </row>
        <row r="1917">
          <cell r="F1917">
            <v>435000</v>
          </cell>
          <cell r="G1917">
            <v>122</v>
          </cell>
        </row>
        <row r="1918">
          <cell r="F1918">
            <v>900160</v>
          </cell>
          <cell r="G1918">
            <v>123</v>
          </cell>
        </row>
        <row r="1919">
          <cell r="F1919">
            <v>558099</v>
          </cell>
          <cell r="G1919">
            <v>123</v>
          </cell>
        </row>
        <row r="1920">
          <cell r="F1920">
            <v>1080192</v>
          </cell>
          <cell r="G1920">
            <v>123</v>
          </cell>
        </row>
        <row r="1921">
          <cell r="F1921">
            <v>810144</v>
          </cell>
          <cell r="G1921">
            <v>123</v>
          </cell>
        </row>
        <row r="1922">
          <cell r="F1922">
            <v>450080</v>
          </cell>
          <cell r="G1922">
            <v>123</v>
          </cell>
        </row>
        <row r="1923">
          <cell r="F1923">
            <v>460000</v>
          </cell>
          <cell r="G1923">
            <v>126</v>
          </cell>
        </row>
        <row r="1924">
          <cell r="F1924">
            <v>880000</v>
          </cell>
          <cell r="G1924">
            <v>126</v>
          </cell>
        </row>
        <row r="1925">
          <cell r="F1925">
            <v>680000</v>
          </cell>
          <cell r="G1925">
            <v>126</v>
          </cell>
        </row>
        <row r="1926">
          <cell r="F1926">
            <v>280000</v>
          </cell>
          <cell r="G1926">
            <v>126</v>
          </cell>
        </row>
        <row r="1927">
          <cell r="F1927">
            <v>200000</v>
          </cell>
          <cell r="G1927">
            <v>126</v>
          </cell>
        </row>
        <row r="1928">
          <cell r="F1928">
            <v>300000</v>
          </cell>
          <cell r="G1928">
            <v>126</v>
          </cell>
        </row>
        <row r="1929">
          <cell r="F1929">
            <v>174000</v>
          </cell>
          <cell r="G1929">
            <v>127</v>
          </cell>
        </row>
        <row r="1930">
          <cell r="F1930">
            <v>348000</v>
          </cell>
          <cell r="G1930">
            <v>127</v>
          </cell>
        </row>
        <row r="1931">
          <cell r="F1931">
            <v>1218000</v>
          </cell>
          <cell r="G1931">
            <v>127</v>
          </cell>
        </row>
        <row r="1932">
          <cell r="F1932">
            <v>374100</v>
          </cell>
          <cell r="G1932">
            <v>127</v>
          </cell>
        </row>
        <row r="1933">
          <cell r="F1933">
            <v>704607</v>
          </cell>
          <cell r="G1933">
            <v>130</v>
          </cell>
        </row>
        <row r="1934">
          <cell r="F1934">
            <v>764270</v>
          </cell>
          <cell r="G1934">
            <v>130</v>
          </cell>
        </row>
        <row r="1935">
          <cell r="F1935">
            <v>420000</v>
          </cell>
          <cell r="G1935">
            <v>130</v>
          </cell>
        </row>
        <row r="1936">
          <cell r="F1936">
            <v>299920</v>
          </cell>
          <cell r="G1936">
            <v>130</v>
          </cell>
        </row>
        <row r="1937">
          <cell r="F1937">
            <v>2750172</v>
          </cell>
          <cell r="G1937">
            <v>130</v>
          </cell>
        </row>
        <row r="1938">
          <cell r="F1938">
            <v>801062</v>
          </cell>
          <cell r="G1938">
            <v>134</v>
          </cell>
        </row>
        <row r="1939">
          <cell r="F1939">
            <v>330000</v>
          </cell>
          <cell r="G1939">
            <v>134</v>
          </cell>
        </row>
        <row r="1940">
          <cell r="F1940">
            <v>324000</v>
          </cell>
          <cell r="G1940">
            <v>134</v>
          </cell>
        </row>
        <row r="1941">
          <cell r="F1941">
            <v>2710000</v>
          </cell>
          <cell r="G1941">
            <v>134</v>
          </cell>
        </row>
        <row r="1942">
          <cell r="F1942">
            <v>800000</v>
          </cell>
          <cell r="G1942">
            <v>134</v>
          </cell>
        </row>
        <row r="1943">
          <cell r="F1943">
            <v>4000000</v>
          </cell>
          <cell r="G1943">
            <v>135</v>
          </cell>
        </row>
        <row r="1944">
          <cell r="F1944">
            <v>3000000</v>
          </cell>
          <cell r="G1944">
            <v>135</v>
          </cell>
        </row>
        <row r="1945">
          <cell r="F1945">
            <v>530000</v>
          </cell>
          <cell r="G1945">
            <v>135</v>
          </cell>
        </row>
        <row r="1946">
          <cell r="F1946">
            <v>1000000</v>
          </cell>
          <cell r="G1946">
            <v>135</v>
          </cell>
        </row>
        <row r="1947">
          <cell r="F1947">
            <v>7500000</v>
          </cell>
          <cell r="G1947">
            <v>135</v>
          </cell>
        </row>
        <row r="1948">
          <cell r="F1948">
            <v>1500000</v>
          </cell>
          <cell r="G1948">
            <v>135</v>
          </cell>
        </row>
        <row r="1949">
          <cell r="F1949">
            <v>750000</v>
          </cell>
          <cell r="G1949">
            <v>135</v>
          </cell>
        </row>
        <row r="1950">
          <cell r="F1950">
            <v>265000</v>
          </cell>
          <cell r="G1950">
            <v>135</v>
          </cell>
        </row>
        <row r="1951">
          <cell r="F1951">
            <v>1000000</v>
          </cell>
          <cell r="G1951">
            <v>135</v>
          </cell>
        </row>
        <row r="1952">
          <cell r="F1952">
            <v>7800000</v>
          </cell>
          <cell r="G1952">
            <v>136</v>
          </cell>
        </row>
        <row r="1953">
          <cell r="F1953">
            <v>2683450</v>
          </cell>
          <cell r="G1953">
            <v>10</v>
          </cell>
        </row>
        <row r="1954">
          <cell r="F1954">
            <v>1836000</v>
          </cell>
          <cell r="G1954">
            <v>5</v>
          </cell>
        </row>
        <row r="1955">
          <cell r="F1955">
            <v>4059000</v>
          </cell>
          <cell r="G1955">
            <v>137</v>
          </cell>
        </row>
        <row r="1956">
          <cell r="F1956">
            <v>5250000</v>
          </cell>
          <cell r="G1956">
            <v>137</v>
          </cell>
        </row>
        <row r="1957">
          <cell r="F1957">
            <v>16640000</v>
          </cell>
          <cell r="G1957">
            <v>137</v>
          </cell>
        </row>
        <row r="1958">
          <cell r="F1958">
            <v>4702500</v>
          </cell>
          <cell r="G1958">
            <v>137</v>
          </cell>
        </row>
        <row r="1959">
          <cell r="F1959">
            <v>1443000</v>
          </cell>
          <cell r="G1959">
            <v>137</v>
          </cell>
        </row>
        <row r="1960">
          <cell r="F1960">
            <v>1443000</v>
          </cell>
          <cell r="G1960">
            <v>137</v>
          </cell>
        </row>
        <row r="1961">
          <cell r="F1961">
            <v>15079500</v>
          </cell>
          <cell r="G1961">
            <v>137</v>
          </cell>
        </row>
        <row r="1962">
          <cell r="F1962">
            <v>397500</v>
          </cell>
          <cell r="G1962">
            <v>138</v>
          </cell>
        </row>
        <row r="1963">
          <cell r="F1963">
            <v>397500</v>
          </cell>
          <cell r="G1963">
            <v>138</v>
          </cell>
        </row>
        <row r="1964">
          <cell r="F1964">
            <v>238500</v>
          </cell>
          <cell r="G1964">
            <v>138</v>
          </cell>
        </row>
        <row r="1965">
          <cell r="F1965">
            <v>1171800</v>
          </cell>
          <cell r="G1965">
            <v>139</v>
          </cell>
        </row>
        <row r="1966">
          <cell r="F1966">
            <v>965880</v>
          </cell>
          <cell r="G1966">
            <v>139</v>
          </cell>
        </row>
        <row r="1967">
          <cell r="F1967">
            <v>167400</v>
          </cell>
          <cell r="G1967">
            <v>139</v>
          </cell>
        </row>
        <row r="1968">
          <cell r="F1968">
            <v>981810</v>
          </cell>
          <cell r="G1968">
            <v>139</v>
          </cell>
        </row>
        <row r="1969">
          <cell r="F1969">
            <v>927000</v>
          </cell>
          <cell r="G1969">
            <v>139</v>
          </cell>
        </row>
        <row r="1970">
          <cell r="F1970">
            <v>371250</v>
          </cell>
          <cell r="G1970">
            <v>139</v>
          </cell>
        </row>
        <row r="1971">
          <cell r="F1971">
            <v>506340</v>
          </cell>
          <cell r="G1971">
            <v>139</v>
          </cell>
        </row>
        <row r="1972">
          <cell r="F1972">
            <v>1597680</v>
          </cell>
          <cell r="G1972">
            <v>139</v>
          </cell>
        </row>
        <row r="1973">
          <cell r="F1973">
            <v>1036530</v>
          </cell>
          <cell r="G1973">
            <v>139</v>
          </cell>
        </row>
        <row r="1974">
          <cell r="F1974">
            <v>998640</v>
          </cell>
          <cell r="G1974">
            <v>139</v>
          </cell>
        </row>
        <row r="1975">
          <cell r="F1975">
            <v>2882700</v>
          </cell>
          <cell r="G1975">
            <v>139</v>
          </cell>
        </row>
        <row r="1976">
          <cell r="F1976">
            <v>1214485</v>
          </cell>
          <cell r="G1976">
            <v>141</v>
          </cell>
        </row>
        <row r="1977">
          <cell r="F1977">
            <v>2428970</v>
          </cell>
          <cell r="G1977">
            <v>141</v>
          </cell>
        </row>
        <row r="1978">
          <cell r="F1978">
            <v>1036066</v>
          </cell>
          <cell r="G1978">
            <v>141</v>
          </cell>
        </row>
        <row r="1979">
          <cell r="F1979">
            <v>264299</v>
          </cell>
          <cell r="G1979">
            <v>141</v>
          </cell>
        </row>
        <row r="1980">
          <cell r="F1980">
            <v>481785</v>
          </cell>
          <cell r="G1980">
            <v>141</v>
          </cell>
        </row>
        <row r="1981">
          <cell r="F1981">
            <v>617144</v>
          </cell>
          <cell r="G1981">
            <v>141</v>
          </cell>
        </row>
        <row r="1982">
          <cell r="F1982">
            <v>330374</v>
          </cell>
          <cell r="G1982">
            <v>141</v>
          </cell>
        </row>
        <row r="1983">
          <cell r="F1983">
            <v>396449</v>
          </cell>
          <cell r="G1983">
            <v>141</v>
          </cell>
        </row>
        <row r="1984">
          <cell r="F1984">
            <v>1214485</v>
          </cell>
          <cell r="G1984">
            <v>141</v>
          </cell>
        </row>
        <row r="1985">
          <cell r="F1985">
            <v>1445355</v>
          </cell>
          <cell r="G1985">
            <v>141</v>
          </cell>
        </row>
        <row r="1986">
          <cell r="F1986">
            <v>346425</v>
          </cell>
          <cell r="G1986">
            <v>141</v>
          </cell>
        </row>
        <row r="1987">
          <cell r="F1987">
            <v>277140</v>
          </cell>
          <cell r="G1987">
            <v>141</v>
          </cell>
        </row>
        <row r="1988">
          <cell r="F1988">
            <v>434972</v>
          </cell>
          <cell r="G1988">
            <v>141</v>
          </cell>
        </row>
        <row r="1989">
          <cell r="F1989">
            <v>1214485</v>
          </cell>
          <cell r="G1989">
            <v>141</v>
          </cell>
        </row>
        <row r="1990">
          <cell r="F1990">
            <v>1040105</v>
          </cell>
          <cell r="G1990">
            <v>141</v>
          </cell>
        </row>
        <row r="1991">
          <cell r="F1991">
            <v>9668000</v>
          </cell>
          <cell r="G1991">
            <v>140</v>
          </cell>
        </row>
        <row r="1992">
          <cell r="F1992">
            <v>7200000</v>
          </cell>
          <cell r="G1992">
            <v>140</v>
          </cell>
        </row>
        <row r="1993">
          <cell r="F1993">
            <v>2800000</v>
          </cell>
          <cell r="G1993">
            <v>140</v>
          </cell>
        </row>
        <row r="1994">
          <cell r="F1994">
            <v>1096500</v>
          </cell>
          <cell r="G1994">
            <v>140</v>
          </cell>
        </row>
        <row r="1995">
          <cell r="F1995">
            <v>360000</v>
          </cell>
          <cell r="G1995">
            <v>140</v>
          </cell>
        </row>
        <row r="1996">
          <cell r="F1996">
            <v>987300</v>
          </cell>
          <cell r="G1996">
            <v>140</v>
          </cell>
        </row>
        <row r="1997">
          <cell r="F1997">
            <v>900000</v>
          </cell>
          <cell r="G1997">
            <v>140</v>
          </cell>
        </row>
        <row r="1998">
          <cell r="F1998">
            <v>1800000</v>
          </cell>
          <cell r="G1998">
            <v>140</v>
          </cell>
        </row>
        <row r="1999">
          <cell r="F1999">
            <v>1096500</v>
          </cell>
          <cell r="G1999">
            <v>140</v>
          </cell>
        </row>
        <row r="2000">
          <cell r="F2000">
            <v>360000</v>
          </cell>
          <cell r="G2000">
            <v>140</v>
          </cell>
        </row>
        <row r="2001">
          <cell r="F2001">
            <v>274000</v>
          </cell>
          <cell r="G2001">
            <v>140</v>
          </cell>
        </row>
        <row r="2002">
          <cell r="F2002">
            <v>237300</v>
          </cell>
          <cell r="G2002">
            <v>140</v>
          </cell>
        </row>
        <row r="2003">
          <cell r="F2003">
            <v>834500</v>
          </cell>
          <cell r="G2003">
            <v>140</v>
          </cell>
        </row>
        <row r="2004">
          <cell r="F2004">
            <v>54000</v>
          </cell>
          <cell r="G2004">
            <v>140</v>
          </cell>
        </row>
        <row r="2005">
          <cell r="F2005">
            <v>162000</v>
          </cell>
          <cell r="G2005">
            <v>140</v>
          </cell>
        </row>
        <row r="2006">
          <cell r="F2006">
            <v>1437750</v>
          </cell>
          <cell r="G2006">
            <v>140</v>
          </cell>
        </row>
        <row r="2007">
          <cell r="F2007">
            <v>972000</v>
          </cell>
          <cell r="G2007">
            <v>140</v>
          </cell>
        </row>
        <row r="2008">
          <cell r="F2008">
            <v>241300</v>
          </cell>
          <cell r="G2008">
            <v>140</v>
          </cell>
        </row>
        <row r="2009">
          <cell r="F2009">
            <v>5404000</v>
          </cell>
          <cell r="G2009">
            <v>140</v>
          </cell>
        </row>
        <row r="2010">
          <cell r="F2010">
            <v>5400000</v>
          </cell>
          <cell r="G2010">
            <v>140</v>
          </cell>
        </row>
        <row r="2011">
          <cell r="F2011">
            <v>778800</v>
          </cell>
          <cell r="G2011">
            <v>140</v>
          </cell>
        </row>
        <row r="2012">
          <cell r="F2012">
            <v>576000</v>
          </cell>
          <cell r="G2012">
            <v>140</v>
          </cell>
        </row>
        <row r="2013">
          <cell r="F2013">
            <v>4140000</v>
          </cell>
          <cell r="G2013">
            <v>140</v>
          </cell>
        </row>
        <row r="2014">
          <cell r="F2014">
            <v>5675900</v>
          </cell>
          <cell r="G2014">
            <v>140</v>
          </cell>
        </row>
        <row r="2015">
          <cell r="F2015">
            <v>432000</v>
          </cell>
          <cell r="G2015">
            <v>140</v>
          </cell>
        </row>
        <row r="2016">
          <cell r="F2016">
            <v>1432700</v>
          </cell>
          <cell r="G2016">
            <v>140</v>
          </cell>
        </row>
        <row r="2017">
          <cell r="F2017">
            <v>450000</v>
          </cell>
          <cell r="G2017">
            <v>140</v>
          </cell>
        </row>
        <row r="2018">
          <cell r="F2018">
            <v>2870700</v>
          </cell>
          <cell r="G2018">
            <v>140</v>
          </cell>
        </row>
        <row r="2019">
          <cell r="F2019">
            <v>1836000</v>
          </cell>
          <cell r="G2019">
            <v>140</v>
          </cell>
        </row>
        <row r="2020">
          <cell r="F2020">
            <v>616500</v>
          </cell>
          <cell r="G2020">
            <v>140</v>
          </cell>
        </row>
        <row r="2021">
          <cell r="F2021">
            <v>1666200</v>
          </cell>
          <cell r="G2021">
            <v>140</v>
          </cell>
        </row>
        <row r="2022">
          <cell r="F2022">
            <v>1350000</v>
          </cell>
          <cell r="G2022">
            <v>140</v>
          </cell>
        </row>
        <row r="2023">
          <cell r="F2023">
            <v>2308000</v>
          </cell>
          <cell r="G2023">
            <v>140</v>
          </cell>
        </row>
        <row r="2024">
          <cell r="F2024">
            <v>658200</v>
          </cell>
          <cell r="G2024">
            <v>140</v>
          </cell>
        </row>
        <row r="2025">
          <cell r="F2025">
            <v>360000</v>
          </cell>
          <cell r="G2025">
            <v>140</v>
          </cell>
        </row>
        <row r="2026">
          <cell r="F2026">
            <v>691600</v>
          </cell>
          <cell r="G2026">
            <v>140</v>
          </cell>
        </row>
        <row r="2027">
          <cell r="F2027">
            <v>270000</v>
          </cell>
          <cell r="G2027">
            <v>140</v>
          </cell>
        </row>
        <row r="2028">
          <cell r="F2028">
            <v>80828000</v>
          </cell>
          <cell r="G2028">
            <v>32</v>
          </cell>
        </row>
        <row r="2029">
          <cell r="F2029">
            <v>2451400</v>
          </cell>
          <cell r="G2029" t="str">
            <v>003-2017</v>
          </cell>
        </row>
        <row r="2030">
          <cell r="F2030">
            <v>1393788</v>
          </cell>
          <cell r="G2030">
            <v>1</v>
          </cell>
        </row>
        <row r="2031">
          <cell r="F2031">
            <v>2744280</v>
          </cell>
          <cell r="G2031">
            <v>8</v>
          </cell>
        </row>
        <row r="2032">
          <cell r="F2032">
            <v>4016587</v>
          </cell>
          <cell r="G2032">
            <v>27</v>
          </cell>
        </row>
        <row r="2033">
          <cell r="F2033">
            <v>3691979</v>
          </cell>
          <cell r="G2033">
            <v>27</v>
          </cell>
        </row>
        <row r="2034">
          <cell r="F2034">
            <v>1177500</v>
          </cell>
          <cell r="G2034">
            <v>7</v>
          </cell>
        </row>
        <row r="2035">
          <cell r="F2035">
            <v>15659540</v>
          </cell>
          <cell r="G2035">
            <v>63</v>
          </cell>
        </row>
        <row r="2036">
          <cell r="F2036">
            <v>9240000</v>
          </cell>
          <cell r="G2036">
            <v>118</v>
          </cell>
        </row>
        <row r="2037">
          <cell r="F2037">
            <v>3524013</v>
          </cell>
          <cell r="G2037">
            <v>3</v>
          </cell>
        </row>
        <row r="2038">
          <cell r="F2038">
            <v>48532960</v>
          </cell>
          <cell r="G2038">
            <v>133</v>
          </cell>
        </row>
        <row r="2039">
          <cell r="F2039">
            <v>51911681</v>
          </cell>
          <cell r="G2039">
            <v>62</v>
          </cell>
        </row>
        <row r="2040">
          <cell r="F2040">
            <v>26088051</v>
          </cell>
          <cell r="G2040">
            <v>132</v>
          </cell>
        </row>
        <row r="2041">
          <cell r="F2041">
            <v>15832122.380000001</v>
          </cell>
          <cell r="G2041">
            <v>15474</v>
          </cell>
        </row>
        <row r="2042">
          <cell r="F2042">
            <v>5203156</v>
          </cell>
          <cell r="G2042">
            <v>19</v>
          </cell>
        </row>
        <row r="2043">
          <cell r="F2043">
            <v>5219340</v>
          </cell>
          <cell r="G2043">
            <v>12</v>
          </cell>
        </row>
        <row r="2044">
          <cell r="F2044">
            <v>25815607</v>
          </cell>
          <cell r="G2044" t="str">
            <v>006-2017</v>
          </cell>
        </row>
        <row r="2047">
          <cell r="F2047">
            <v>22730631</v>
          </cell>
          <cell r="G2047">
            <v>15040</v>
          </cell>
        </row>
        <row r="2048">
          <cell r="F2048">
            <v>7829008</v>
          </cell>
          <cell r="G2048">
            <v>23</v>
          </cell>
        </row>
        <row r="2049">
          <cell r="F2049">
            <v>9466500</v>
          </cell>
          <cell r="G2049">
            <v>2</v>
          </cell>
        </row>
        <row r="2050">
          <cell r="F2050">
            <v>149000</v>
          </cell>
          <cell r="G2050">
            <v>122</v>
          </cell>
        </row>
        <row r="2051">
          <cell r="F2051">
            <v>285000</v>
          </cell>
          <cell r="G2051">
            <v>122</v>
          </cell>
        </row>
        <row r="2052">
          <cell r="F2052">
            <v>1485000</v>
          </cell>
          <cell r="G2052">
            <v>121</v>
          </cell>
        </row>
        <row r="2053">
          <cell r="F2053">
            <v>1800320</v>
          </cell>
          <cell r="G2053">
            <v>123</v>
          </cell>
        </row>
        <row r="2054">
          <cell r="F2054">
            <v>720128</v>
          </cell>
          <cell r="G2054">
            <v>123</v>
          </cell>
        </row>
        <row r="2055">
          <cell r="F2055">
            <v>1170208</v>
          </cell>
          <cell r="G2055">
            <v>123</v>
          </cell>
        </row>
        <row r="2056">
          <cell r="F2056">
            <v>900160</v>
          </cell>
          <cell r="G2056">
            <v>123</v>
          </cell>
        </row>
        <row r="2057">
          <cell r="F2057">
            <v>1000000</v>
          </cell>
          <cell r="G2057">
            <v>126</v>
          </cell>
        </row>
        <row r="2058">
          <cell r="F2058">
            <v>120000</v>
          </cell>
          <cell r="G2058">
            <v>126</v>
          </cell>
        </row>
        <row r="2059">
          <cell r="F2059">
            <v>348000</v>
          </cell>
          <cell r="G2059">
            <v>127</v>
          </cell>
        </row>
        <row r="2060">
          <cell r="F2060">
            <v>1461600</v>
          </cell>
          <cell r="G2060">
            <v>127</v>
          </cell>
        </row>
        <row r="2061">
          <cell r="F2061">
            <v>1376589</v>
          </cell>
          <cell r="G2061">
            <v>130</v>
          </cell>
        </row>
        <row r="2062">
          <cell r="F2062">
            <v>4875739</v>
          </cell>
          <cell r="G2062">
            <v>130</v>
          </cell>
        </row>
        <row r="2063">
          <cell r="F2063">
            <v>3011510</v>
          </cell>
          <cell r="G2063">
            <v>130</v>
          </cell>
        </row>
        <row r="2064">
          <cell r="F2064">
            <v>567048</v>
          </cell>
          <cell r="G2064">
            <v>130</v>
          </cell>
        </row>
        <row r="2065">
          <cell r="F2065">
            <v>2925160</v>
          </cell>
          <cell r="G2065">
            <v>130</v>
          </cell>
        </row>
        <row r="2066">
          <cell r="F2066">
            <v>11820000</v>
          </cell>
          <cell r="G2066">
            <v>137</v>
          </cell>
        </row>
        <row r="2067">
          <cell r="F2067">
            <v>2667000</v>
          </cell>
          <cell r="G2067">
            <v>137</v>
          </cell>
        </row>
        <row r="2068">
          <cell r="F2068">
            <v>6345000</v>
          </cell>
          <cell r="G2068">
            <v>137</v>
          </cell>
        </row>
        <row r="2069">
          <cell r="F2069">
            <v>3633000</v>
          </cell>
          <cell r="G2069">
            <v>140</v>
          </cell>
        </row>
        <row r="2070">
          <cell r="F2070">
            <v>1800000</v>
          </cell>
          <cell r="G2070">
            <v>140</v>
          </cell>
        </row>
        <row r="2071">
          <cell r="F2071">
            <v>2703500</v>
          </cell>
          <cell r="G2071">
            <v>140</v>
          </cell>
        </row>
        <row r="2072">
          <cell r="F2072">
            <v>720000</v>
          </cell>
          <cell r="G2072">
            <v>140</v>
          </cell>
        </row>
        <row r="2073">
          <cell r="F2073">
            <v>693900</v>
          </cell>
          <cell r="G2073">
            <v>140</v>
          </cell>
        </row>
        <row r="2074">
          <cell r="F2074">
            <v>3875040</v>
          </cell>
          <cell r="G2074">
            <v>116</v>
          </cell>
        </row>
        <row r="2075">
          <cell r="F2075">
            <v>3870000</v>
          </cell>
          <cell r="G2075">
            <v>129</v>
          </cell>
        </row>
        <row r="2076">
          <cell r="F2076">
            <v>772897</v>
          </cell>
          <cell r="G2076">
            <v>134</v>
          </cell>
        </row>
        <row r="2077">
          <cell r="F2077">
            <v>1039999</v>
          </cell>
          <cell r="G2077">
            <v>134</v>
          </cell>
        </row>
        <row r="2078">
          <cell r="F2078">
            <v>2590596</v>
          </cell>
          <cell r="G2078">
            <v>134</v>
          </cell>
        </row>
        <row r="2079">
          <cell r="F2079">
            <v>10650636</v>
          </cell>
          <cell r="G2079">
            <v>134</v>
          </cell>
        </row>
        <row r="2080">
          <cell r="F2080">
            <v>265000</v>
          </cell>
          <cell r="G2080">
            <v>135</v>
          </cell>
        </row>
        <row r="2081">
          <cell r="F2081">
            <v>3500000</v>
          </cell>
          <cell r="G2081">
            <v>135</v>
          </cell>
        </row>
        <row r="2082">
          <cell r="F2082">
            <v>556500</v>
          </cell>
          <cell r="G2082">
            <v>138</v>
          </cell>
        </row>
        <row r="2083">
          <cell r="F2083">
            <v>795000</v>
          </cell>
          <cell r="G2083">
            <v>138</v>
          </cell>
        </row>
        <row r="2084">
          <cell r="F2084">
            <v>1590000</v>
          </cell>
          <cell r="G2084">
            <v>138</v>
          </cell>
        </row>
        <row r="2085">
          <cell r="F2085">
            <v>444960</v>
          </cell>
          <cell r="G2085">
            <v>139</v>
          </cell>
        </row>
        <row r="2086">
          <cell r="F2086">
            <v>1214485</v>
          </cell>
          <cell r="G2086">
            <v>141</v>
          </cell>
        </row>
        <row r="2087">
          <cell r="F2087">
            <v>349636</v>
          </cell>
          <cell r="G2087">
            <v>141</v>
          </cell>
        </row>
        <row r="2088">
          <cell r="F2088">
            <v>362477</v>
          </cell>
          <cell r="G2088">
            <v>141</v>
          </cell>
        </row>
        <row r="2089">
          <cell r="F2089">
            <v>19963660</v>
          </cell>
          <cell r="G2089">
            <v>17</v>
          </cell>
        </row>
        <row r="2090">
          <cell r="F2090">
            <v>36699960</v>
          </cell>
          <cell r="G2090">
            <v>17</v>
          </cell>
        </row>
        <row r="2091">
          <cell r="F2091">
            <v>11147000</v>
          </cell>
          <cell r="G2091">
            <v>32</v>
          </cell>
        </row>
        <row r="2092">
          <cell r="F2092">
            <v>86587</v>
          </cell>
          <cell r="G2092">
            <v>15145</v>
          </cell>
        </row>
        <row r="2093">
          <cell r="F2093">
            <v>900000</v>
          </cell>
          <cell r="G2093">
            <v>17</v>
          </cell>
        </row>
        <row r="2094">
          <cell r="F2094">
            <v>1600000</v>
          </cell>
          <cell r="G2094">
            <v>131</v>
          </cell>
        </row>
        <row r="2095">
          <cell r="F2095">
            <v>7750000</v>
          </cell>
          <cell r="G2095">
            <v>131</v>
          </cell>
        </row>
        <row r="2096">
          <cell r="F2096">
            <v>1792000</v>
          </cell>
          <cell r="G2096">
            <v>131</v>
          </cell>
        </row>
        <row r="2097">
          <cell r="F2097">
            <v>5600000</v>
          </cell>
          <cell r="G2097">
            <v>131</v>
          </cell>
        </row>
        <row r="2098">
          <cell r="F2098">
            <v>4000000</v>
          </cell>
          <cell r="G2098">
            <v>131</v>
          </cell>
        </row>
        <row r="2099">
          <cell r="F2099">
            <v>10400000</v>
          </cell>
          <cell r="G2099">
            <v>131</v>
          </cell>
        </row>
        <row r="2100">
          <cell r="F2100">
            <v>4800000</v>
          </cell>
          <cell r="G2100">
            <v>131</v>
          </cell>
        </row>
        <row r="2101">
          <cell r="F2101">
            <v>5700000</v>
          </cell>
          <cell r="G2101">
            <v>131</v>
          </cell>
        </row>
        <row r="2102">
          <cell r="F2102">
            <v>315000</v>
          </cell>
          <cell r="G2102">
            <v>131</v>
          </cell>
        </row>
        <row r="2103">
          <cell r="F2103">
            <v>1760000</v>
          </cell>
          <cell r="G2103">
            <v>131</v>
          </cell>
        </row>
        <row r="2104">
          <cell r="F2104">
            <v>3416000</v>
          </cell>
          <cell r="G2104">
            <v>131</v>
          </cell>
        </row>
        <row r="2105">
          <cell r="F2105">
            <v>4800000</v>
          </cell>
          <cell r="G2105">
            <v>131</v>
          </cell>
        </row>
        <row r="2106">
          <cell r="F2106">
            <v>1096200</v>
          </cell>
          <cell r="G2106">
            <v>127</v>
          </cell>
        </row>
        <row r="2107">
          <cell r="F2107">
            <v>348000</v>
          </cell>
          <cell r="G2107">
            <v>127</v>
          </cell>
        </row>
        <row r="2108">
          <cell r="F2108">
            <v>556800</v>
          </cell>
          <cell r="G2108">
            <v>127</v>
          </cell>
        </row>
        <row r="2109">
          <cell r="F2109">
            <v>2436000</v>
          </cell>
          <cell r="G2109">
            <v>127</v>
          </cell>
        </row>
        <row r="2110">
          <cell r="F2110">
            <v>6560000</v>
          </cell>
          <cell r="G2110">
            <v>135</v>
          </cell>
        </row>
        <row r="2111">
          <cell r="F2111">
            <v>600000</v>
          </cell>
          <cell r="G2111">
            <v>135</v>
          </cell>
        </row>
        <row r="2112">
          <cell r="F2112">
            <v>1000000</v>
          </cell>
          <cell r="G2112">
            <v>135</v>
          </cell>
        </row>
        <row r="2113">
          <cell r="F2113">
            <v>15000000</v>
          </cell>
          <cell r="G2113">
            <v>135</v>
          </cell>
        </row>
        <row r="2114">
          <cell r="F2114">
            <v>1163989</v>
          </cell>
          <cell r="G2114">
            <v>141</v>
          </cell>
        </row>
        <row r="2115">
          <cell r="F2115">
            <v>2939449</v>
          </cell>
          <cell r="G2115">
            <v>141</v>
          </cell>
        </row>
        <row r="2116">
          <cell r="F2116">
            <v>217486</v>
          </cell>
          <cell r="G2116">
            <v>141</v>
          </cell>
        </row>
        <row r="2117">
          <cell r="F2117">
            <v>4920000</v>
          </cell>
          <cell r="G2117">
            <v>137</v>
          </cell>
        </row>
        <row r="2118">
          <cell r="F2118">
            <v>23100000</v>
          </cell>
          <cell r="G2118">
            <v>136</v>
          </cell>
        </row>
        <row r="2119">
          <cell r="F2119">
            <v>8277000</v>
          </cell>
          <cell r="G2119">
            <v>136</v>
          </cell>
        </row>
        <row r="2120">
          <cell r="F2120">
            <v>1500000</v>
          </cell>
          <cell r="G2120">
            <v>136</v>
          </cell>
        </row>
        <row r="2121">
          <cell r="F2121">
            <v>19700000</v>
          </cell>
          <cell r="G2121">
            <v>136</v>
          </cell>
        </row>
        <row r="2122">
          <cell r="F2122">
            <v>6500000</v>
          </cell>
          <cell r="G2122">
            <v>136</v>
          </cell>
        </row>
        <row r="2123">
          <cell r="F2123">
            <v>630000</v>
          </cell>
          <cell r="G2123">
            <v>140</v>
          </cell>
        </row>
        <row r="2124">
          <cell r="F2124">
            <v>1945500</v>
          </cell>
          <cell r="G2124">
            <v>140</v>
          </cell>
        </row>
        <row r="2125">
          <cell r="F2125">
            <v>900000</v>
          </cell>
          <cell r="G2125">
            <v>140</v>
          </cell>
        </row>
        <row r="2126">
          <cell r="F2126">
            <v>236000</v>
          </cell>
          <cell r="G2126">
            <v>140</v>
          </cell>
        </row>
        <row r="2127">
          <cell r="F2127">
            <v>412100</v>
          </cell>
          <cell r="G2127">
            <v>140</v>
          </cell>
        </row>
        <row r="2128">
          <cell r="F2128">
            <v>139200</v>
          </cell>
          <cell r="G2128">
            <v>127</v>
          </cell>
        </row>
        <row r="2129">
          <cell r="F2129">
            <v>576102</v>
          </cell>
          <cell r="G2129">
            <v>123</v>
          </cell>
        </row>
        <row r="2130">
          <cell r="F2130">
            <v>1440256</v>
          </cell>
          <cell r="G2130">
            <v>123</v>
          </cell>
        </row>
        <row r="2131">
          <cell r="F2131">
            <v>6552000</v>
          </cell>
          <cell r="G2131">
            <v>31</v>
          </cell>
        </row>
        <row r="2132">
          <cell r="F2132">
            <v>1800000</v>
          </cell>
          <cell r="G2132">
            <v>31</v>
          </cell>
        </row>
        <row r="2133">
          <cell r="F2133">
            <v>596270</v>
          </cell>
          <cell r="G2133">
            <v>130</v>
          </cell>
        </row>
        <row r="2134">
          <cell r="F2134">
            <v>2134354</v>
          </cell>
          <cell r="G2134">
            <v>128</v>
          </cell>
        </row>
        <row r="2135">
          <cell r="F2135">
            <v>1174864</v>
          </cell>
          <cell r="G2135">
            <v>128</v>
          </cell>
        </row>
        <row r="2136">
          <cell r="F2136">
            <v>242438</v>
          </cell>
          <cell r="G2136">
            <v>128</v>
          </cell>
        </row>
        <row r="2137">
          <cell r="F2137">
            <v>931125</v>
          </cell>
          <cell r="G2137">
            <v>128</v>
          </cell>
        </row>
        <row r="2138">
          <cell r="F2138">
            <v>143989</v>
          </cell>
          <cell r="G2138">
            <v>128</v>
          </cell>
        </row>
        <row r="2139">
          <cell r="F2139">
            <v>22429000</v>
          </cell>
          <cell r="G2139">
            <v>135</v>
          </cell>
        </row>
        <row r="2140">
          <cell r="F2140">
            <v>933600</v>
          </cell>
          <cell r="G2140">
            <v>77</v>
          </cell>
        </row>
        <row r="2141">
          <cell r="F2141">
            <v>20073368</v>
          </cell>
          <cell r="G2141">
            <v>77</v>
          </cell>
        </row>
        <row r="2142">
          <cell r="F2142">
            <v>875380</v>
          </cell>
          <cell r="G2142">
            <v>77</v>
          </cell>
        </row>
        <row r="2143">
          <cell r="F2143">
            <v>37028238</v>
          </cell>
          <cell r="G2143">
            <v>77</v>
          </cell>
        </row>
        <row r="2144">
          <cell r="F2144">
            <v>9189059</v>
          </cell>
          <cell r="G2144">
            <v>101</v>
          </cell>
        </row>
        <row r="2145">
          <cell r="F2145">
            <v>8024959</v>
          </cell>
          <cell r="G2145">
            <v>101</v>
          </cell>
        </row>
        <row r="2146">
          <cell r="F2146">
            <v>1171800</v>
          </cell>
          <cell r="G2146">
            <v>139</v>
          </cell>
        </row>
        <row r="2147">
          <cell r="F2147">
            <v>2400000</v>
          </cell>
          <cell r="G2147">
            <v>131</v>
          </cell>
        </row>
        <row r="2148">
          <cell r="F2148">
            <v>1162959</v>
          </cell>
          <cell r="G2148">
            <v>128</v>
          </cell>
        </row>
        <row r="2149">
          <cell r="F2149">
            <v>889038</v>
          </cell>
          <cell r="G2149">
            <v>128</v>
          </cell>
        </row>
        <row r="2150">
          <cell r="F2150">
            <v>674586</v>
          </cell>
          <cell r="G2150">
            <v>128</v>
          </cell>
        </row>
        <row r="2151">
          <cell r="F2151">
            <v>1067177</v>
          </cell>
          <cell r="G2151">
            <v>128</v>
          </cell>
        </row>
        <row r="2152">
          <cell r="F2152">
            <v>1174878</v>
          </cell>
          <cell r="G2152">
            <v>128</v>
          </cell>
        </row>
        <row r="2153">
          <cell r="F2153">
            <v>221673</v>
          </cell>
          <cell r="G2153">
            <v>128</v>
          </cell>
        </row>
        <row r="2154">
          <cell r="F2154">
            <v>1383269</v>
          </cell>
          <cell r="G2154">
            <v>128</v>
          </cell>
        </row>
        <row r="2155">
          <cell r="F2155">
            <v>886690</v>
          </cell>
          <cell r="G2155">
            <v>128</v>
          </cell>
        </row>
        <row r="2156">
          <cell r="F2156">
            <v>195604</v>
          </cell>
          <cell r="G2156">
            <v>128</v>
          </cell>
        </row>
        <row r="2157">
          <cell r="F2157">
            <v>473537</v>
          </cell>
          <cell r="G2157">
            <v>128</v>
          </cell>
        </row>
        <row r="2158">
          <cell r="F2158">
            <v>2410551</v>
          </cell>
          <cell r="G2158">
            <v>128</v>
          </cell>
        </row>
        <row r="2159">
          <cell r="F2159">
            <v>4219557</v>
          </cell>
          <cell r="G2159">
            <v>128</v>
          </cell>
        </row>
        <row r="2160">
          <cell r="F2160">
            <v>1260785</v>
          </cell>
          <cell r="G2160">
            <v>128</v>
          </cell>
        </row>
        <row r="2161">
          <cell r="F2161">
            <v>734759</v>
          </cell>
          <cell r="G2161">
            <v>128</v>
          </cell>
        </row>
        <row r="2162">
          <cell r="F2162">
            <v>1235415</v>
          </cell>
          <cell r="G2162">
            <v>128</v>
          </cell>
        </row>
        <row r="2163">
          <cell r="F2163">
            <v>639223</v>
          </cell>
          <cell r="G2163">
            <v>128</v>
          </cell>
        </row>
        <row r="2164">
          <cell r="F2164">
            <v>5500299</v>
          </cell>
          <cell r="G2164">
            <v>21</v>
          </cell>
        </row>
        <row r="2165">
          <cell r="F2165">
            <v>7025760</v>
          </cell>
          <cell r="G2165">
            <v>23</v>
          </cell>
        </row>
        <row r="2166">
          <cell r="F2166">
            <v>195750</v>
          </cell>
          <cell r="G2166">
            <v>122</v>
          </cell>
        </row>
        <row r="2167">
          <cell r="F2167">
            <v>335000</v>
          </cell>
          <cell r="G2167">
            <v>122</v>
          </cell>
        </row>
        <row r="2168">
          <cell r="F2168">
            <v>48000</v>
          </cell>
          <cell r="G2168">
            <v>122</v>
          </cell>
        </row>
        <row r="2169">
          <cell r="F2169">
            <v>56800</v>
          </cell>
          <cell r="G2169">
            <v>122</v>
          </cell>
        </row>
        <row r="2170">
          <cell r="F2170">
            <v>104300</v>
          </cell>
          <cell r="G2170">
            <v>122</v>
          </cell>
        </row>
        <row r="2171">
          <cell r="F2171">
            <v>270048</v>
          </cell>
          <cell r="G2171">
            <v>123</v>
          </cell>
        </row>
        <row r="2172">
          <cell r="F2172">
            <v>504090</v>
          </cell>
          <cell r="G2172">
            <v>123</v>
          </cell>
        </row>
        <row r="2173">
          <cell r="F2173">
            <v>360064</v>
          </cell>
          <cell r="G2173">
            <v>123</v>
          </cell>
        </row>
        <row r="2174">
          <cell r="F2174">
            <v>2250400</v>
          </cell>
          <cell r="G2174">
            <v>123</v>
          </cell>
        </row>
        <row r="2175">
          <cell r="F2175">
            <v>450080</v>
          </cell>
          <cell r="G2175">
            <v>123</v>
          </cell>
        </row>
        <row r="2176">
          <cell r="F2176">
            <v>576102</v>
          </cell>
          <cell r="G2176">
            <v>123</v>
          </cell>
        </row>
        <row r="2177">
          <cell r="F2177">
            <v>234042</v>
          </cell>
          <cell r="G2177">
            <v>123</v>
          </cell>
        </row>
        <row r="2178">
          <cell r="F2178">
            <v>9000000</v>
          </cell>
          <cell r="G2178">
            <v>125</v>
          </cell>
        </row>
        <row r="2179">
          <cell r="F2179">
            <v>300000</v>
          </cell>
          <cell r="G2179">
            <v>126</v>
          </cell>
        </row>
        <row r="2180">
          <cell r="F2180">
            <v>2000000</v>
          </cell>
          <cell r="G2180">
            <v>126</v>
          </cell>
        </row>
        <row r="2181">
          <cell r="F2181">
            <v>140000</v>
          </cell>
          <cell r="G2181">
            <v>126</v>
          </cell>
        </row>
        <row r="2182">
          <cell r="F2182">
            <v>240000</v>
          </cell>
          <cell r="G2182">
            <v>126</v>
          </cell>
        </row>
        <row r="2183">
          <cell r="F2183">
            <v>1000000</v>
          </cell>
          <cell r="G2183">
            <v>126</v>
          </cell>
        </row>
        <row r="2184">
          <cell r="F2184">
            <v>4000000</v>
          </cell>
          <cell r="G2184">
            <v>126</v>
          </cell>
        </row>
        <row r="2185">
          <cell r="F2185">
            <v>5294862</v>
          </cell>
          <cell r="G2185">
            <v>124</v>
          </cell>
        </row>
        <row r="2186">
          <cell r="F2186">
            <v>574200</v>
          </cell>
          <cell r="G2186">
            <v>127</v>
          </cell>
        </row>
        <row r="2187">
          <cell r="F2187">
            <v>696000</v>
          </cell>
          <cell r="G2187">
            <v>127</v>
          </cell>
        </row>
        <row r="2188">
          <cell r="F2188">
            <v>582900</v>
          </cell>
          <cell r="G2188">
            <v>127</v>
          </cell>
        </row>
        <row r="2189">
          <cell r="F2189">
            <v>870000</v>
          </cell>
          <cell r="G2189">
            <v>127</v>
          </cell>
        </row>
        <row r="2190">
          <cell r="F2190">
            <v>234900</v>
          </cell>
          <cell r="G2190">
            <v>127</v>
          </cell>
        </row>
        <row r="2191">
          <cell r="F2191">
            <v>261000</v>
          </cell>
          <cell r="G2191">
            <v>127</v>
          </cell>
        </row>
        <row r="2192">
          <cell r="F2192">
            <v>547691</v>
          </cell>
          <cell r="G2192">
            <v>128</v>
          </cell>
        </row>
        <row r="2193">
          <cell r="F2193">
            <v>886690</v>
          </cell>
          <cell r="G2193">
            <v>128</v>
          </cell>
        </row>
        <row r="2194">
          <cell r="F2194">
            <v>1054802</v>
          </cell>
          <cell r="G2194">
            <v>128</v>
          </cell>
        </row>
        <row r="2195">
          <cell r="F2195">
            <v>78242</v>
          </cell>
          <cell r="G2195">
            <v>128</v>
          </cell>
        </row>
        <row r="2196">
          <cell r="F2196">
            <v>1041861</v>
          </cell>
          <cell r="G2196">
            <v>128</v>
          </cell>
        </row>
        <row r="2197">
          <cell r="F2197">
            <v>274428</v>
          </cell>
          <cell r="G2197">
            <v>128</v>
          </cell>
        </row>
        <row r="2198">
          <cell r="F2198">
            <v>532014</v>
          </cell>
          <cell r="G2198">
            <v>128</v>
          </cell>
        </row>
        <row r="2199">
          <cell r="F2199">
            <v>744046</v>
          </cell>
          <cell r="G2199">
            <v>128</v>
          </cell>
        </row>
        <row r="2200">
          <cell r="F2200">
            <v>1600765</v>
          </cell>
          <cell r="G2200">
            <v>128</v>
          </cell>
        </row>
        <row r="2201">
          <cell r="F2201">
            <v>692830</v>
          </cell>
          <cell r="G2201">
            <v>128</v>
          </cell>
        </row>
        <row r="2202">
          <cell r="F2202">
            <v>452553</v>
          </cell>
          <cell r="G2202">
            <v>128</v>
          </cell>
        </row>
        <row r="2203">
          <cell r="F2203">
            <v>763230</v>
          </cell>
          <cell r="G2203">
            <v>128</v>
          </cell>
        </row>
        <row r="2204">
          <cell r="F2204">
            <v>441704</v>
          </cell>
          <cell r="G2204">
            <v>128</v>
          </cell>
        </row>
        <row r="2205">
          <cell r="F2205">
            <v>141064</v>
          </cell>
          <cell r="G2205">
            <v>128</v>
          </cell>
        </row>
        <row r="2206">
          <cell r="F2206">
            <v>1565000</v>
          </cell>
          <cell r="G2206">
            <v>129</v>
          </cell>
        </row>
        <row r="2207">
          <cell r="F2207">
            <v>3870000</v>
          </cell>
          <cell r="G2207">
            <v>129</v>
          </cell>
        </row>
        <row r="2208">
          <cell r="F2208">
            <v>1024444</v>
          </cell>
          <cell r="G2208">
            <v>130</v>
          </cell>
        </row>
        <row r="2209">
          <cell r="F2209">
            <v>1848144</v>
          </cell>
          <cell r="G2209">
            <v>130</v>
          </cell>
        </row>
        <row r="2210">
          <cell r="F2210">
            <v>420000</v>
          </cell>
          <cell r="G2210">
            <v>130</v>
          </cell>
        </row>
        <row r="2211">
          <cell r="F2211">
            <v>15469339</v>
          </cell>
          <cell r="G2211">
            <v>130</v>
          </cell>
        </row>
        <row r="2212">
          <cell r="F2212">
            <v>635920</v>
          </cell>
          <cell r="G2212">
            <v>130</v>
          </cell>
        </row>
        <row r="2213">
          <cell r="F2213">
            <v>2814000</v>
          </cell>
          <cell r="G2213">
            <v>130</v>
          </cell>
        </row>
        <row r="2214">
          <cell r="F2214">
            <v>3243238</v>
          </cell>
          <cell r="G2214">
            <v>130</v>
          </cell>
        </row>
        <row r="2215">
          <cell r="F2215">
            <v>5476924</v>
          </cell>
          <cell r="G2215">
            <v>130</v>
          </cell>
        </row>
        <row r="2216">
          <cell r="F2216">
            <v>2060538</v>
          </cell>
          <cell r="G2216">
            <v>130</v>
          </cell>
        </row>
        <row r="2217">
          <cell r="F2217">
            <v>2135000</v>
          </cell>
          <cell r="G2217">
            <v>131</v>
          </cell>
        </row>
        <row r="2218">
          <cell r="F2218">
            <v>3650000</v>
          </cell>
          <cell r="G2218">
            <v>131</v>
          </cell>
        </row>
        <row r="2219">
          <cell r="F2219">
            <v>8000000</v>
          </cell>
          <cell r="G2219">
            <v>131</v>
          </cell>
        </row>
        <row r="2220">
          <cell r="F2220">
            <v>4928000</v>
          </cell>
          <cell r="G2220">
            <v>131</v>
          </cell>
        </row>
        <row r="2221">
          <cell r="F2221">
            <v>2320000</v>
          </cell>
          <cell r="G2221">
            <v>131</v>
          </cell>
        </row>
        <row r="2222">
          <cell r="F2222">
            <v>2050000</v>
          </cell>
          <cell r="G2222">
            <v>131</v>
          </cell>
        </row>
        <row r="2223">
          <cell r="F2223">
            <v>1800000</v>
          </cell>
          <cell r="G2223">
            <v>131</v>
          </cell>
        </row>
        <row r="2224">
          <cell r="F2224">
            <v>2640000</v>
          </cell>
          <cell r="G2224">
            <v>131</v>
          </cell>
        </row>
        <row r="2225">
          <cell r="F2225">
            <v>1256000</v>
          </cell>
          <cell r="G2225">
            <v>131</v>
          </cell>
        </row>
        <row r="2226">
          <cell r="F2226">
            <v>19140000</v>
          </cell>
          <cell r="G2226">
            <v>131</v>
          </cell>
        </row>
        <row r="2227">
          <cell r="F2227">
            <v>1825000</v>
          </cell>
          <cell r="G2227">
            <v>131</v>
          </cell>
        </row>
        <row r="2228">
          <cell r="F2228">
            <v>1070000</v>
          </cell>
          <cell r="G2228">
            <v>131</v>
          </cell>
        </row>
        <row r="2229">
          <cell r="F2229">
            <v>2513001</v>
          </cell>
          <cell r="G2229">
            <v>134</v>
          </cell>
        </row>
        <row r="2230">
          <cell r="F2230">
            <v>606000</v>
          </cell>
          <cell r="G2230">
            <v>134</v>
          </cell>
        </row>
        <row r="2231">
          <cell r="F2231">
            <v>17908000</v>
          </cell>
          <cell r="G2231">
            <v>135</v>
          </cell>
        </row>
        <row r="2232">
          <cell r="F2232">
            <v>4295000</v>
          </cell>
          <cell r="G2232">
            <v>135</v>
          </cell>
        </row>
        <row r="2233">
          <cell r="F2233">
            <v>1800000</v>
          </cell>
          <cell r="G2233">
            <v>135</v>
          </cell>
        </row>
        <row r="2234">
          <cell r="F2234">
            <v>1250000</v>
          </cell>
          <cell r="G2234">
            <v>135</v>
          </cell>
        </row>
        <row r="2235">
          <cell r="F2235">
            <v>4000000</v>
          </cell>
          <cell r="G2235">
            <v>135</v>
          </cell>
        </row>
        <row r="2236">
          <cell r="F2236">
            <v>15000000</v>
          </cell>
          <cell r="G2236">
            <v>135</v>
          </cell>
        </row>
        <row r="2237">
          <cell r="F2237">
            <v>530000</v>
          </cell>
          <cell r="G2237">
            <v>135</v>
          </cell>
        </row>
        <row r="2238">
          <cell r="F2238">
            <v>656000</v>
          </cell>
          <cell r="G2238">
            <v>135</v>
          </cell>
        </row>
        <row r="2239">
          <cell r="F2239">
            <v>11540000</v>
          </cell>
          <cell r="G2239">
            <v>136</v>
          </cell>
        </row>
        <row r="2240">
          <cell r="F2240">
            <v>2000000</v>
          </cell>
          <cell r="G2240">
            <v>136</v>
          </cell>
        </row>
        <row r="2241">
          <cell r="F2241">
            <v>66500000</v>
          </cell>
          <cell r="G2241">
            <v>136</v>
          </cell>
        </row>
        <row r="2242">
          <cell r="F2242">
            <v>11780000</v>
          </cell>
          <cell r="G2242">
            <v>136</v>
          </cell>
        </row>
        <row r="2243">
          <cell r="F2243">
            <v>1060000</v>
          </cell>
          <cell r="G2243">
            <v>138</v>
          </cell>
        </row>
        <row r="2244">
          <cell r="F2244">
            <v>3180000</v>
          </cell>
          <cell r="G2244">
            <v>138</v>
          </cell>
        </row>
        <row r="2245">
          <cell r="F2245">
            <v>4048500</v>
          </cell>
          <cell r="G2245">
            <v>137</v>
          </cell>
        </row>
        <row r="2246">
          <cell r="F2246">
            <v>1111425</v>
          </cell>
          <cell r="G2246">
            <v>137</v>
          </cell>
        </row>
        <row r="2247">
          <cell r="F2247">
            <v>9784000</v>
          </cell>
          <cell r="G2247">
            <v>137</v>
          </cell>
        </row>
        <row r="2248">
          <cell r="F2248">
            <v>415500</v>
          </cell>
          <cell r="G2248">
            <v>137</v>
          </cell>
        </row>
        <row r="2249">
          <cell r="F2249">
            <v>1805000</v>
          </cell>
          <cell r="G2249">
            <v>137</v>
          </cell>
        </row>
        <row r="2250">
          <cell r="F2250">
            <v>435000</v>
          </cell>
          <cell r="G2250">
            <v>137</v>
          </cell>
        </row>
        <row r="2251">
          <cell r="F2251">
            <v>653850</v>
          </cell>
          <cell r="G2251">
            <v>139</v>
          </cell>
        </row>
        <row r="2252">
          <cell r="F2252">
            <v>1863000</v>
          </cell>
          <cell r="G2252">
            <v>139</v>
          </cell>
        </row>
        <row r="2253">
          <cell r="F2253">
            <v>292680</v>
          </cell>
          <cell r="G2253">
            <v>139</v>
          </cell>
        </row>
        <row r="2254">
          <cell r="F2254">
            <v>1245510</v>
          </cell>
          <cell r="G2254">
            <v>139</v>
          </cell>
        </row>
        <row r="2255">
          <cell r="F2255">
            <v>227790</v>
          </cell>
          <cell r="G2255">
            <v>139</v>
          </cell>
        </row>
        <row r="2256">
          <cell r="F2256">
            <v>194670</v>
          </cell>
          <cell r="G2256">
            <v>139</v>
          </cell>
        </row>
        <row r="2257">
          <cell r="F2257">
            <v>2329650</v>
          </cell>
          <cell r="G2257">
            <v>139</v>
          </cell>
        </row>
        <row r="2258">
          <cell r="F2258">
            <v>2419200</v>
          </cell>
          <cell r="G2258">
            <v>139</v>
          </cell>
        </row>
        <row r="2259">
          <cell r="F2259">
            <v>194670</v>
          </cell>
          <cell r="G2259">
            <v>139</v>
          </cell>
        </row>
        <row r="2260">
          <cell r="F2260">
            <v>900000</v>
          </cell>
          <cell r="G2260">
            <v>140</v>
          </cell>
        </row>
        <row r="2261">
          <cell r="F2261">
            <v>746000</v>
          </cell>
          <cell r="G2261">
            <v>140</v>
          </cell>
        </row>
        <row r="2262">
          <cell r="F2262">
            <v>9000000</v>
          </cell>
          <cell r="G2262">
            <v>140</v>
          </cell>
        </row>
        <row r="2263">
          <cell r="F2263">
            <v>10627000</v>
          </cell>
          <cell r="G2263">
            <v>140</v>
          </cell>
        </row>
        <row r="2264">
          <cell r="F2264">
            <v>1686000</v>
          </cell>
          <cell r="G2264">
            <v>140</v>
          </cell>
        </row>
        <row r="2265">
          <cell r="F2265">
            <v>1065500</v>
          </cell>
          <cell r="G2265">
            <v>140</v>
          </cell>
        </row>
        <row r="2266">
          <cell r="F2266">
            <v>905000</v>
          </cell>
          <cell r="G2266">
            <v>140</v>
          </cell>
        </row>
        <row r="2267">
          <cell r="F2267">
            <v>360000</v>
          </cell>
          <cell r="G2267">
            <v>140</v>
          </cell>
        </row>
        <row r="2268">
          <cell r="F2268">
            <v>1087900</v>
          </cell>
          <cell r="G2268">
            <v>140</v>
          </cell>
        </row>
        <row r="2269">
          <cell r="F2269">
            <v>1620000</v>
          </cell>
          <cell r="G2269">
            <v>140</v>
          </cell>
        </row>
        <row r="2270">
          <cell r="F2270">
            <v>9928800</v>
          </cell>
          <cell r="G2270">
            <v>140</v>
          </cell>
        </row>
        <row r="2271">
          <cell r="F2271">
            <v>674200</v>
          </cell>
          <cell r="G2271">
            <v>140</v>
          </cell>
        </row>
        <row r="2272">
          <cell r="F2272">
            <v>702300</v>
          </cell>
          <cell r="G2272">
            <v>140</v>
          </cell>
        </row>
        <row r="2273">
          <cell r="F2273">
            <v>41840</v>
          </cell>
          <cell r="G2273">
            <v>140</v>
          </cell>
        </row>
        <row r="2274">
          <cell r="F2274">
            <v>1800000</v>
          </cell>
          <cell r="G2274">
            <v>31</v>
          </cell>
        </row>
        <row r="2275">
          <cell r="F2275">
            <v>5760000</v>
          </cell>
          <cell r="G2275">
            <v>31</v>
          </cell>
        </row>
        <row r="2276">
          <cell r="F2276">
            <v>1214485</v>
          </cell>
          <cell r="G2276">
            <v>141</v>
          </cell>
        </row>
        <row r="2277">
          <cell r="F2277">
            <v>4857941</v>
          </cell>
          <cell r="G2277">
            <v>141</v>
          </cell>
        </row>
        <row r="2278">
          <cell r="F2278">
            <v>724954</v>
          </cell>
          <cell r="G2278">
            <v>141</v>
          </cell>
        </row>
        <row r="2279">
          <cell r="F2279">
            <v>971588</v>
          </cell>
          <cell r="G2279">
            <v>141</v>
          </cell>
        </row>
        <row r="2280">
          <cell r="F2280">
            <v>594673</v>
          </cell>
          <cell r="G2280">
            <v>141</v>
          </cell>
        </row>
        <row r="2281">
          <cell r="F2281">
            <v>326229</v>
          </cell>
          <cell r="G2281">
            <v>141</v>
          </cell>
        </row>
        <row r="2282">
          <cell r="F2282">
            <v>326229</v>
          </cell>
          <cell r="G2282">
            <v>141</v>
          </cell>
        </row>
        <row r="2283">
          <cell r="F2283">
            <v>297336</v>
          </cell>
          <cell r="G2283">
            <v>141</v>
          </cell>
        </row>
        <row r="2284">
          <cell r="F2284">
            <v>253734</v>
          </cell>
          <cell r="G2284">
            <v>141</v>
          </cell>
        </row>
        <row r="2285">
          <cell r="F2285">
            <v>5552750</v>
          </cell>
          <cell r="G2285">
            <v>35</v>
          </cell>
        </row>
        <row r="2286">
          <cell r="F2286">
            <v>309600</v>
          </cell>
          <cell r="G2286">
            <v>35</v>
          </cell>
        </row>
        <row r="2287">
          <cell r="F2287">
            <v>25564000</v>
          </cell>
          <cell r="G2287">
            <v>35</v>
          </cell>
        </row>
        <row r="2288">
          <cell r="F2288">
            <v>805000</v>
          </cell>
          <cell r="G2288">
            <v>35</v>
          </cell>
        </row>
        <row r="2289">
          <cell r="F2289">
            <v>348650</v>
          </cell>
          <cell r="G2289">
            <v>35</v>
          </cell>
        </row>
        <row r="2290">
          <cell r="F2290">
            <v>11525000</v>
          </cell>
          <cell r="G2290">
            <v>35</v>
          </cell>
        </row>
        <row r="2291">
          <cell r="F2291">
            <v>912600</v>
          </cell>
          <cell r="G2291">
            <v>140</v>
          </cell>
        </row>
        <row r="2292">
          <cell r="F2292">
            <v>6300000</v>
          </cell>
          <cell r="G2292">
            <v>140</v>
          </cell>
        </row>
        <row r="2293">
          <cell r="F2293">
            <v>225000</v>
          </cell>
          <cell r="G2293">
            <v>140</v>
          </cell>
        </row>
        <row r="2294">
          <cell r="F2294">
            <v>678100</v>
          </cell>
          <cell r="G2294">
            <v>140</v>
          </cell>
        </row>
        <row r="2295">
          <cell r="F2295">
            <v>540000</v>
          </cell>
          <cell r="G2295">
            <v>140</v>
          </cell>
        </row>
        <row r="2296">
          <cell r="F2296">
            <v>417000</v>
          </cell>
          <cell r="G2296">
            <v>140</v>
          </cell>
        </row>
        <row r="2297">
          <cell r="F2297">
            <v>607500</v>
          </cell>
          <cell r="G2297">
            <v>140</v>
          </cell>
        </row>
        <row r="2298">
          <cell r="F2298">
            <v>350000</v>
          </cell>
          <cell r="G2298">
            <v>140</v>
          </cell>
        </row>
        <row r="2299">
          <cell r="F2299">
            <v>900000</v>
          </cell>
          <cell r="G2299">
            <v>140</v>
          </cell>
        </row>
        <row r="2300">
          <cell r="F2300">
            <v>119650</v>
          </cell>
          <cell r="G2300">
            <v>140</v>
          </cell>
        </row>
        <row r="2301">
          <cell r="F2301">
            <v>90000</v>
          </cell>
          <cell r="G2301">
            <v>140</v>
          </cell>
        </row>
        <row r="2302">
          <cell r="F2302">
            <v>2965700</v>
          </cell>
          <cell r="G2302">
            <v>140</v>
          </cell>
        </row>
        <row r="2303">
          <cell r="F2303">
            <v>1260000</v>
          </cell>
          <cell r="G2303">
            <v>140</v>
          </cell>
        </row>
        <row r="2304">
          <cell r="F2304">
            <v>3875040</v>
          </cell>
          <cell r="G2304">
            <v>116</v>
          </cell>
        </row>
        <row r="2305">
          <cell r="F2305">
            <v>330000</v>
          </cell>
          <cell r="G2305">
            <v>121</v>
          </cell>
        </row>
        <row r="2306">
          <cell r="F2306">
            <v>495000</v>
          </cell>
          <cell r="G2306">
            <v>121</v>
          </cell>
        </row>
        <row r="2307">
          <cell r="F2307">
            <v>670000</v>
          </cell>
          <cell r="G2307">
            <v>122</v>
          </cell>
        </row>
        <row r="2308">
          <cell r="F2308">
            <v>190000</v>
          </cell>
          <cell r="G2308">
            <v>122</v>
          </cell>
        </row>
        <row r="2309">
          <cell r="F2309">
            <v>420000</v>
          </cell>
          <cell r="G2309">
            <v>122</v>
          </cell>
        </row>
        <row r="2310">
          <cell r="F2310">
            <v>558300</v>
          </cell>
          <cell r="G2310">
            <v>122</v>
          </cell>
        </row>
        <row r="2311">
          <cell r="F2311">
            <v>1350240</v>
          </cell>
          <cell r="G2311">
            <v>123</v>
          </cell>
        </row>
        <row r="2312">
          <cell r="F2312">
            <v>450080</v>
          </cell>
          <cell r="G2312">
            <v>123</v>
          </cell>
        </row>
        <row r="2313">
          <cell r="F2313">
            <v>1080192</v>
          </cell>
          <cell r="G2313">
            <v>123</v>
          </cell>
        </row>
        <row r="2314">
          <cell r="F2314">
            <v>1350240</v>
          </cell>
          <cell r="G2314">
            <v>123</v>
          </cell>
        </row>
        <row r="2315">
          <cell r="F2315">
            <v>680000</v>
          </cell>
          <cell r="G2315">
            <v>126</v>
          </cell>
        </row>
        <row r="2316">
          <cell r="F2316">
            <v>1020000</v>
          </cell>
          <cell r="G2316">
            <v>126</v>
          </cell>
        </row>
        <row r="2317">
          <cell r="F2317">
            <v>582900</v>
          </cell>
          <cell r="G2317">
            <v>127</v>
          </cell>
        </row>
        <row r="2318">
          <cell r="F2318">
            <v>496031</v>
          </cell>
          <cell r="G2318">
            <v>128</v>
          </cell>
        </row>
        <row r="2319">
          <cell r="F2319">
            <v>489010</v>
          </cell>
          <cell r="G2319">
            <v>128</v>
          </cell>
        </row>
        <row r="2320">
          <cell r="F2320">
            <v>1365041</v>
          </cell>
          <cell r="G2320">
            <v>128</v>
          </cell>
        </row>
        <row r="2321">
          <cell r="F2321">
            <v>744046</v>
          </cell>
          <cell r="G2321">
            <v>128</v>
          </cell>
        </row>
        <row r="2322">
          <cell r="F2322">
            <v>4181377</v>
          </cell>
          <cell r="G2322">
            <v>128</v>
          </cell>
        </row>
        <row r="2323">
          <cell r="F2323">
            <v>1612540</v>
          </cell>
          <cell r="G2323">
            <v>130</v>
          </cell>
        </row>
        <row r="2324">
          <cell r="F2324">
            <v>2846733</v>
          </cell>
          <cell r="G2324">
            <v>130</v>
          </cell>
        </row>
        <row r="2325">
          <cell r="F2325">
            <v>1166589</v>
          </cell>
          <cell r="G2325">
            <v>130</v>
          </cell>
        </row>
        <row r="2326">
          <cell r="F2326">
            <v>1436270</v>
          </cell>
          <cell r="G2326">
            <v>130</v>
          </cell>
        </row>
        <row r="2327">
          <cell r="F2327">
            <v>4002840</v>
          </cell>
          <cell r="G2327">
            <v>130</v>
          </cell>
        </row>
        <row r="2328">
          <cell r="F2328">
            <v>3200000</v>
          </cell>
          <cell r="G2328">
            <v>131</v>
          </cell>
        </row>
        <row r="2329">
          <cell r="F2329">
            <v>3200000</v>
          </cell>
          <cell r="G2329">
            <v>131</v>
          </cell>
        </row>
        <row r="2330">
          <cell r="F2330">
            <v>4000000</v>
          </cell>
          <cell r="G2330">
            <v>131</v>
          </cell>
        </row>
        <row r="2331">
          <cell r="F2331">
            <v>8989000</v>
          </cell>
          <cell r="G2331">
            <v>131</v>
          </cell>
        </row>
        <row r="2332">
          <cell r="F2332">
            <v>496000</v>
          </cell>
          <cell r="G2332">
            <v>134</v>
          </cell>
        </row>
        <row r="2333">
          <cell r="F2333">
            <v>4900000</v>
          </cell>
          <cell r="G2333">
            <v>134</v>
          </cell>
        </row>
        <row r="2334">
          <cell r="F2334">
            <v>1600000</v>
          </cell>
          <cell r="G2334">
            <v>134</v>
          </cell>
        </row>
        <row r="2335">
          <cell r="F2335">
            <v>520000</v>
          </cell>
          <cell r="G2335">
            <v>134</v>
          </cell>
        </row>
        <row r="2336">
          <cell r="F2336">
            <v>5000000</v>
          </cell>
          <cell r="G2336">
            <v>135</v>
          </cell>
        </row>
        <row r="2337">
          <cell r="F2337">
            <v>4000000</v>
          </cell>
          <cell r="G2337">
            <v>135</v>
          </cell>
        </row>
        <row r="2338">
          <cell r="F2338">
            <v>530000</v>
          </cell>
          <cell r="G2338">
            <v>135</v>
          </cell>
        </row>
        <row r="2339">
          <cell r="F2339">
            <v>2000000</v>
          </cell>
          <cell r="G2339">
            <v>136</v>
          </cell>
        </row>
        <row r="2340">
          <cell r="F2340">
            <v>40500000</v>
          </cell>
          <cell r="G2340">
            <v>136</v>
          </cell>
        </row>
        <row r="2341">
          <cell r="F2341">
            <v>500000</v>
          </cell>
          <cell r="G2341">
            <v>136</v>
          </cell>
        </row>
        <row r="2342">
          <cell r="F2342">
            <v>6630000</v>
          </cell>
          <cell r="G2342">
            <v>137</v>
          </cell>
        </row>
        <row r="2343">
          <cell r="F2343">
            <v>110760</v>
          </cell>
          <cell r="G2343">
            <v>15145</v>
          </cell>
        </row>
        <row r="2344">
          <cell r="F2344">
            <v>264600</v>
          </cell>
          <cell r="G2344">
            <v>22</v>
          </cell>
        </row>
        <row r="2345">
          <cell r="F2345">
            <v>1836000</v>
          </cell>
          <cell r="G2345">
            <v>5</v>
          </cell>
        </row>
        <row r="2346">
          <cell r="F2346">
            <v>2063698</v>
          </cell>
          <cell r="G2346">
            <v>8</v>
          </cell>
        </row>
        <row r="2347">
          <cell r="F2347">
            <v>131726</v>
          </cell>
          <cell r="G2347">
            <v>8</v>
          </cell>
        </row>
        <row r="2348">
          <cell r="F2348">
            <v>3019275</v>
          </cell>
          <cell r="G2348">
            <v>8</v>
          </cell>
        </row>
        <row r="2349">
          <cell r="F2349">
            <v>17249176</v>
          </cell>
          <cell r="G2349">
            <v>17</v>
          </cell>
        </row>
        <row r="2350">
          <cell r="F2350">
            <v>-3694280</v>
          </cell>
          <cell r="G2350">
            <v>17</v>
          </cell>
        </row>
        <row r="2351">
          <cell r="F2351">
            <v>422385</v>
          </cell>
          <cell r="G2351">
            <v>122</v>
          </cell>
        </row>
        <row r="2352">
          <cell r="F2352">
            <v>312000</v>
          </cell>
          <cell r="G2352">
            <v>122</v>
          </cell>
        </row>
        <row r="2353">
          <cell r="F2353">
            <v>107250</v>
          </cell>
          <cell r="G2353">
            <v>122</v>
          </cell>
        </row>
        <row r="2354">
          <cell r="F2354">
            <v>394000</v>
          </cell>
          <cell r="G2354">
            <v>122</v>
          </cell>
        </row>
        <row r="2355">
          <cell r="F2355">
            <v>208800</v>
          </cell>
          <cell r="G2355">
            <v>122</v>
          </cell>
        </row>
        <row r="2356">
          <cell r="F2356">
            <v>182000</v>
          </cell>
          <cell r="G2356">
            <v>122</v>
          </cell>
        </row>
        <row r="2357">
          <cell r="F2357">
            <v>40250</v>
          </cell>
          <cell r="G2357">
            <v>122</v>
          </cell>
        </row>
        <row r="2358">
          <cell r="F2358">
            <v>1350240</v>
          </cell>
          <cell r="G2358">
            <v>123</v>
          </cell>
        </row>
        <row r="2359">
          <cell r="F2359">
            <v>486086</v>
          </cell>
          <cell r="G2359">
            <v>123</v>
          </cell>
        </row>
        <row r="2360">
          <cell r="F2360">
            <v>180032</v>
          </cell>
          <cell r="G2360">
            <v>123</v>
          </cell>
        </row>
        <row r="2361">
          <cell r="F2361">
            <v>860000</v>
          </cell>
          <cell r="G2361">
            <v>126</v>
          </cell>
        </row>
        <row r="2362">
          <cell r="F2362">
            <v>420000</v>
          </cell>
          <cell r="G2362">
            <v>126</v>
          </cell>
        </row>
        <row r="2363">
          <cell r="F2363">
            <v>400000</v>
          </cell>
          <cell r="G2363">
            <v>126</v>
          </cell>
        </row>
        <row r="2364">
          <cell r="F2364">
            <v>870000</v>
          </cell>
          <cell r="G2364">
            <v>127</v>
          </cell>
        </row>
        <row r="2365">
          <cell r="F2365">
            <v>452400</v>
          </cell>
          <cell r="G2365">
            <v>127</v>
          </cell>
        </row>
        <row r="2366">
          <cell r="F2366">
            <v>870000</v>
          </cell>
          <cell r="G2366">
            <v>127</v>
          </cell>
        </row>
        <row r="2367">
          <cell r="F2367">
            <v>992061</v>
          </cell>
          <cell r="G2367">
            <v>128</v>
          </cell>
        </row>
        <row r="2368">
          <cell r="F2368">
            <v>1408797</v>
          </cell>
          <cell r="G2368">
            <v>128</v>
          </cell>
        </row>
        <row r="2369">
          <cell r="F2369">
            <v>617037</v>
          </cell>
          <cell r="G2369">
            <v>128</v>
          </cell>
        </row>
        <row r="2370">
          <cell r="F2370">
            <v>831355</v>
          </cell>
          <cell r="G2370">
            <v>128</v>
          </cell>
        </row>
        <row r="2371">
          <cell r="F2371">
            <v>66502</v>
          </cell>
          <cell r="G2371">
            <v>128</v>
          </cell>
        </row>
        <row r="2372">
          <cell r="F2372">
            <v>2715160</v>
          </cell>
          <cell r="G2372">
            <v>130</v>
          </cell>
        </row>
        <row r="2373">
          <cell r="F2373">
            <v>3680410</v>
          </cell>
          <cell r="G2373">
            <v>130</v>
          </cell>
        </row>
        <row r="2374">
          <cell r="F2374">
            <v>1163270</v>
          </cell>
          <cell r="G2374">
            <v>130</v>
          </cell>
        </row>
        <row r="2375">
          <cell r="F2375">
            <v>630000</v>
          </cell>
          <cell r="G2375">
            <v>130</v>
          </cell>
        </row>
        <row r="2376">
          <cell r="F2376">
            <v>3650000</v>
          </cell>
          <cell r="G2376">
            <v>131</v>
          </cell>
        </row>
        <row r="2377">
          <cell r="F2377">
            <v>8300000</v>
          </cell>
          <cell r="G2377">
            <v>131</v>
          </cell>
        </row>
        <row r="2378">
          <cell r="F2378">
            <v>2760000</v>
          </cell>
          <cell r="G2378">
            <v>131</v>
          </cell>
        </row>
        <row r="2379">
          <cell r="F2379">
            <v>6320000</v>
          </cell>
          <cell r="G2379">
            <v>131</v>
          </cell>
        </row>
        <row r="2380">
          <cell r="F2380">
            <v>8200000</v>
          </cell>
          <cell r="G2380">
            <v>131</v>
          </cell>
        </row>
        <row r="2381">
          <cell r="F2381">
            <v>5800000</v>
          </cell>
          <cell r="G2381">
            <v>131</v>
          </cell>
        </row>
        <row r="2382">
          <cell r="F2382">
            <v>1256000</v>
          </cell>
          <cell r="G2382">
            <v>131</v>
          </cell>
        </row>
        <row r="2383">
          <cell r="F2383">
            <v>530000</v>
          </cell>
          <cell r="G2383">
            <v>135</v>
          </cell>
        </row>
        <row r="2384">
          <cell r="F2384">
            <v>4500000</v>
          </cell>
          <cell r="G2384">
            <v>135</v>
          </cell>
        </row>
        <row r="2385">
          <cell r="F2385">
            <v>9124500</v>
          </cell>
          <cell r="G2385">
            <v>135</v>
          </cell>
        </row>
        <row r="2386">
          <cell r="F2386">
            <v>3250000</v>
          </cell>
          <cell r="G2386">
            <v>135</v>
          </cell>
        </row>
        <row r="2387">
          <cell r="F2387">
            <v>1882500</v>
          </cell>
          <cell r="G2387">
            <v>135</v>
          </cell>
        </row>
        <row r="2388">
          <cell r="F2388">
            <v>1000000</v>
          </cell>
          <cell r="G2388">
            <v>135</v>
          </cell>
        </row>
        <row r="2389">
          <cell r="F2389">
            <v>629280</v>
          </cell>
          <cell r="G2389">
            <v>139</v>
          </cell>
        </row>
        <row r="2390">
          <cell r="F2390">
            <v>1799820</v>
          </cell>
          <cell r="G2390">
            <v>139</v>
          </cell>
        </row>
        <row r="2391">
          <cell r="F2391">
            <v>605250</v>
          </cell>
          <cell r="G2391">
            <v>139</v>
          </cell>
        </row>
        <row r="2392">
          <cell r="F2392">
            <v>1743750</v>
          </cell>
          <cell r="G2392">
            <v>139</v>
          </cell>
        </row>
        <row r="2393">
          <cell r="F2393">
            <v>463500</v>
          </cell>
          <cell r="G2393">
            <v>139</v>
          </cell>
        </row>
        <row r="2394">
          <cell r="F2394">
            <v>1967500</v>
          </cell>
          <cell r="G2394">
            <v>140</v>
          </cell>
        </row>
        <row r="2395">
          <cell r="F2395">
            <v>900000</v>
          </cell>
          <cell r="G2395">
            <v>140</v>
          </cell>
        </row>
        <row r="2396">
          <cell r="F2396">
            <v>113600</v>
          </cell>
          <cell r="G2396">
            <v>140</v>
          </cell>
        </row>
        <row r="2397">
          <cell r="F2397">
            <v>360000</v>
          </cell>
          <cell r="G2397">
            <v>140</v>
          </cell>
        </row>
        <row r="2398">
          <cell r="F2398">
            <v>2580650</v>
          </cell>
          <cell r="G2398">
            <v>140</v>
          </cell>
        </row>
        <row r="2399">
          <cell r="F2399">
            <v>1620000</v>
          </cell>
          <cell r="G2399">
            <v>140</v>
          </cell>
        </row>
        <row r="2400">
          <cell r="F2400">
            <v>1350000</v>
          </cell>
          <cell r="G2400">
            <v>140</v>
          </cell>
        </row>
        <row r="2401">
          <cell r="F2401">
            <v>2344000</v>
          </cell>
          <cell r="G2401">
            <v>140</v>
          </cell>
        </row>
        <row r="2402">
          <cell r="F2402">
            <v>450800</v>
          </cell>
          <cell r="G2402">
            <v>140</v>
          </cell>
        </row>
        <row r="2403">
          <cell r="F2403">
            <v>1890000</v>
          </cell>
          <cell r="G2403">
            <v>140</v>
          </cell>
        </row>
        <row r="2404">
          <cell r="F2404">
            <v>1800000</v>
          </cell>
          <cell r="G2404">
            <v>140</v>
          </cell>
        </row>
        <row r="2405">
          <cell r="F2405">
            <v>3314700</v>
          </cell>
          <cell r="G2405">
            <v>140</v>
          </cell>
        </row>
        <row r="2406">
          <cell r="F2406">
            <v>411400</v>
          </cell>
          <cell r="G2406">
            <v>140</v>
          </cell>
        </row>
        <row r="2407">
          <cell r="F2407">
            <v>3239050</v>
          </cell>
          <cell r="G2407">
            <v>140</v>
          </cell>
        </row>
        <row r="2408">
          <cell r="F2408">
            <v>344550</v>
          </cell>
          <cell r="G2408">
            <v>140</v>
          </cell>
        </row>
        <row r="2409">
          <cell r="F2409">
            <v>216000</v>
          </cell>
          <cell r="G2409">
            <v>140</v>
          </cell>
        </row>
        <row r="2410">
          <cell r="F2410">
            <v>1379800</v>
          </cell>
          <cell r="G2410">
            <v>140</v>
          </cell>
        </row>
        <row r="2411">
          <cell r="F2411">
            <v>1008000</v>
          </cell>
          <cell r="G2411">
            <v>140</v>
          </cell>
        </row>
        <row r="2412">
          <cell r="F2412">
            <v>3154000</v>
          </cell>
          <cell r="G2412">
            <v>140</v>
          </cell>
        </row>
        <row r="2413">
          <cell r="F2413">
            <v>1350000</v>
          </cell>
          <cell r="G2413">
            <v>140</v>
          </cell>
        </row>
        <row r="2414">
          <cell r="F2414">
            <v>527500</v>
          </cell>
          <cell r="G2414">
            <v>140</v>
          </cell>
        </row>
        <row r="2415">
          <cell r="F2415">
            <v>900000</v>
          </cell>
          <cell r="G2415">
            <v>140</v>
          </cell>
        </row>
        <row r="2416">
          <cell r="F2416">
            <v>2428970</v>
          </cell>
          <cell r="G2416">
            <v>141</v>
          </cell>
        </row>
        <row r="2417">
          <cell r="F2417">
            <v>1093037</v>
          </cell>
          <cell r="G2417">
            <v>141</v>
          </cell>
        </row>
        <row r="2418">
          <cell r="F2418">
            <v>1155374</v>
          </cell>
          <cell r="G2418">
            <v>141</v>
          </cell>
        </row>
        <row r="2419">
          <cell r="F2419">
            <v>928420</v>
          </cell>
          <cell r="G2419">
            <v>141</v>
          </cell>
        </row>
        <row r="2420">
          <cell r="F2420">
            <v>1748178</v>
          </cell>
          <cell r="G2420">
            <v>141</v>
          </cell>
        </row>
        <row r="2421">
          <cell r="F2421">
            <v>298889</v>
          </cell>
          <cell r="G2421">
            <v>141</v>
          </cell>
        </row>
        <row r="2422">
          <cell r="F2422">
            <v>320638</v>
          </cell>
          <cell r="G2422">
            <v>141</v>
          </cell>
        </row>
        <row r="2423">
          <cell r="F2423">
            <v>79289</v>
          </cell>
          <cell r="G2423">
            <v>141</v>
          </cell>
        </row>
        <row r="2424">
          <cell r="F2424">
            <v>10450000</v>
          </cell>
          <cell r="G2424">
            <v>35</v>
          </cell>
        </row>
        <row r="2425">
          <cell r="F2425">
            <v>6775000</v>
          </cell>
          <cell r="G2425">
            <v>35</v>
          </cell>
        </row>
        <row r="2426">
          <cell r="F2426">
            <v>966000</v>
          </cell>
          <cell r="G2426">
            <v>35</v>
          </cell>
        </row>
        <row r="2427">
          <cell r="F2427">
            <v>4380000</v>
          </cell>
          <cell r="G2427">
            <v>35</v>
          </cell>
        </row>
        <row r="2428">
          <cell r="F2428">
            <v>12420000</v>
          </cell>
          <cell r="G2428">
            <v>35</v>
          </cell>
        </row>
        <row r="2429">
          <cell r="F2429">
            <v>7040000</v>
          </cell>
          <cell r="G2429">
            <v>35</v>
          </cell>
        </row>
        <row r="2430">
          <cell r="F2430">
            <v>11550000</v>
          </cell>
          <cell r="G2430">
            <v>35</v>
          </cell>
        </row>
        <row r="2431">
          <cell r="F2431">
            <v>1564000</v>
          </cell>
          <cell r="G2431">
            <v>35</v>
          </cell>
        </row>
        <row r="2432">
          <cell r="F2432">
            <v>7590000</v>
          </cell>
          <cell r="G2432">
            <v>35</v>
          </cell>
        </row>
        <row r="2433">
          <cell r="F2433">
            <v>5614550</v>
          </cell>
          <cell r="G2433">
            <v>12</v>
          </cell>
        </row>
        <row r="2434">
          <cell r="F2434">
            <v>6004145</v>
          </cell>
          <cell r="G2434">
            <v>19</v>
          </cell>
        </row>
        <row r="2435">
          <cell r="F2435">
            <v>12782980</v>
          </cell>
          <cell r="G2435">
            <v>9</v>
          </cell>
        </row>
        <row r="2436">
          <cell r="F2436">
            <v>6547687</v>
          </cell>
          <cell r="G2436">
            <v>27</v>
          </cell>
        </row>
        <row r="2437">
          <cell r="F2437">
            <v>3691979</v>
          </cell>
          <cell r="G2437">
            <v>27</v>
          </cell>
        </row>
        <row r="2438">
          <cell r="F2438">
            <v>4855429</v>
          </cell>
          <cell r="G2438">
            <v>101</v>
          </cell>
        </row>
        <row r="2439">
          <cell r="F2439">
            <v>1180640</v>
          </cell>
          <cell r="G2439">
            <v>7</v>
          </cell>
        </row>
        <row r="2440">
          <cell r="F2440">
            <v>14649115</v>
          </cell>
          <cell r="G2440">
            <v>63</v>
          </cell>
        </row>
        <row r="2441">
          <cell r="F2441">
            <v>6447091</v>
          </cell>
          <cell r="G2441">
            <v>133</v>
          </cell>
        </row>
        <row r="2442">
          <cell r="F2442">
            <v>339300</v>
          </cell>
          <cell r="G2442">
            <v>127</v>
          </cell>
        </row>
        <row r="2443">
          <cell r="F2443">
            <v>626400</v>
          </cell>
          <cell r="G2443">
            <v>127</v>
          </cell>
        </row>
        <row r="2444">
          <cell r="F2444">
            <v>870000</v>
          </cell>
          <cell r="G2444">
            <v>127</v>
          </cell>
        </row>
        <row r="2445">
          <cell r="F2445">
            <v>870000</v>
          </cell>
          <cell r="G2445">
            <v>127</v>
          </cell>
        </row>
        <row r="2446">
          <cell r="F2446">
            <v>582900</v>
          </cell>
          <cell r="G2446">
            <v>127</v>
          </cell>
        </row>
        <row r="2447">
          <cell r="F2447">
            <v>582900</v>
          </cell>
          <cell r="G2447">
            <v>127</v>
          </cell>
        </row>
        <row r="2448">
          <cell r="F2448">
            <v>123198</v>
          </cell>
          <cell r="G2448">
            <v>128</v>
          </cell>
        </row>
        <row r="2449">
          <cell r="F2449">
            <v>1067177</v>
          </cell>
          <cell r="G2449">
            <v>128</v>
          </cell>
        </row>
        <row r="2450">
          <cell r="F2450">
            <v>1668264</v>
          </cell>
          <cell r="G2450">
            <v>128</v>
          </cell>
        </row>
        <row r="2451">
          <cell r="F2451">
            <v>195604</v>
          </cell>
          <cell r="G2451">
            <v>128</v>
          </cell>
        </row>
        <row r="2452">
          <cell r="F2452">
            <v>976000</v>
          </cell>
          <cell r="G2452">
            <v>134</v>
          </cell>
        </row>
        <row r="2453">
          <cell r="F2453">
            <v>9480005</v>
          </cell>
          <cell r="G2453">
            <v>134</v>
          </cell>
        </row>
        <row r="2454">
          <cell r="F2454">
            <v>671000</v>
          </cell>
          <cell r="G2454">
            <v>134</v>
          </cell>
        </row>
        <row r="2455">
          <cell r="F2455">
            <v>1171800</v>
          </cell>
          <cell r="G2455">
            <v>139</v>
          </cell>
        </row>
        <row r="2456">
          <cell r="F2456">
            <v>351000</v>
          </cell>
          <cell r="G2456">
            <v>139</v>
          </cell>
        </row>
        <row r="2457">
          <cell r="F2457">
            <v>927000</v>
          </cell>
          <cell r="G2457">
            <v>139</v>
          </cell>
        </row>
        <row r="2458">
          <cell r="F2458">
            <v>9000000</v>
          </cell>
          <cell r="G2458">
            <v>140</v>
          </cell>
        </row>
        <row r="2459">
          <cell r="F2459">
            <v>4244000</v>
          </cell>
          <cell r="G2459">
            <v>140</v>
          </cell>
        </row>
        <row r="2460">
          <cell r="F2460">
            <v>540000</v>
          </cell>
          <cell r="G2460">
            <v>140</v>
          </cell>
        </row>
        <row r="2461">
          <cell r="F2461">
            <v>732000</v>
          </cell>
          <cell r="G2461">
            <v>140</v>
          </cell>
        </row>
        <row r="2462">
          <cell r="F2462">
            <v>348000</v>
          </cell>
          <cell r="G2462">
            <v>140</v>
          </cell>
        </row>
        <row r="2463">
          <cell r="F2463">
            <v>270000</v>
          </cell>
          <cell r="G2463">
            <v>140</v>
          </cell>
        </row>
        <row r="2464">
          <cell r="F2464">
            <v>1800000</v>
          </cell>
          <cell r="G2464">
            <v>140</v>
          </cell>
        </row>
        <row r="2465">
          <cell r="F2465">
            <v>3935000</v>
          </cell>
          <cell r="G2465">
            <v>140</v>
          </cell>
        </row>
        <row r="2466">
          <cell r="F2466">
            <v>831421</v>
          </cell>
          <cell r="G2466">
            <v>141</v>
          </cell>
        </row>
        <row r="2467">
          <cell r="F2467">
            <v>99112</v>
          </cell>
          <cell r="G2467">
            <v>141</v>
          </cell>
        </row>
        <row r="2468">
          <cell r="F2468">
            <v>2730000</v>
          </cell>
          <cell r="G2468">
            <v>31</v>
          </cell>
        </row>
        <row r="2469">
          <cell r="F2469">
            <v>483000</v>
          </cell>
          <cell r="G2469">
            <v>35</v>
          </cell>
        </row>
        <row r="2470">
          <cell r="F2470">
            <v>5445000</v>
          </cell>
          <cell r="G2470">
            <v>35</v>
          </cell>
        </row>
        <row r="2471">
          <cell r="F2471">
            <v>1426000</v>
          </cell>
          <cell r="G2471">
            <v>35</v>
          </cell>
        </row>
        <row r="2472">
          <cell r="F2472">
            <v>828147</v>
          </cell>
          <cell r="G2472">
            <v>123</v>
          </cell>
        </row>
        <row r="2473">
          <cell r="F2473">
            <v>540096</v>
          </cell>
          <cell r="G2473">
            <v>123</v>
          </cell>
        </row>
        <row r="2474">
          <cell r="F2474">
            <v>825000</v>
          </cell>
          <cell r="G2474">
            <v>121</v>
          </cell>
        </row>
        <row r="2475">
          <cell r="F2475">
            <v>495000</v>
          </cell>
          <cell r="G2475">
            <v>121</v>
          </cell>
        </row>
        <row r="2476">
          <cell r="F2476">
            <v>13011700</v>
          </cell>
          <cell r="G2476">
            <v>2</v>
          </cell>
        </row>
        <row r="2477">
          <cell r="F2477">
            <v>1000000</v>
          </cell>
          <cell r="G2477">
            <v>126</v>
          </cell>
        </row>
        <row r="2478">
          <cell r="F2478">
            <v>452400</v>
          </cell>
          <cell r="G2478">
            <v>127</v>
          </cell>
        </row>
        <row r="2479">
          <cell r="F2479">
            <v>174000</v>
          </cell>
          <cell r="G2479">
            <v>127</v>
          </cell>
        </row>
        <row r="2480">
          <cell r="F2480">
            <v>1044000</v>
          </cell>
          <cell r="G2480">
            <v>127</v>
          </cell>
        </row>
        <row r="2481">
          <cell r="F2481">
            <v>1740000</v>
          </cell>
          <cell r="G2481">
            <v>127</v>
          </cell>
        </row>
        <row r="2482">
          <cell r="F2482">
            <v>582900</v>
          </cell>
          <cell r="G2482">
            <v>127</v>
          </cell>
        </row>
        <row r="2483">
          <cell r="F2483">
            <v>307366</v>
          </cell>
          <cell r="G2483">
            <v>128</v>
          </cell>
        </row>
        <row r="2484">
          <cell r="F2484">
            <v>2186675</v>
          </cell>
          <cell r="G2484">
            <v>128</v>
          </cell>
        </row>
        <row r="2485">
          <cell r="F2485">
            <v>831355</v>
          </cell>
          <cell r="G2485">
            <v>128</v>
          </cell>
        </row>
        <row r="2486">
          <cell r="F2486">
            <v>1067177</v>
          </cell>
          <cell r="G2486">
            <v>128</v>
          </cell>
        </row>
        <row r="2487">
          <cell r="F2487">
            <v>749023</v>
          </cell>
          <cell r="G2487">
            <v>128</v>
          </cell>
        </row>
        <row r="2488">
          <cell r="F2488">
            <v>562752</v>
          </cell>
          <cell r="G2488">
            <v>128</v>
          </cell>
        </row>
        <row r="2489">
          <cell r="F2489">
            <v>3336528</v>
          </cell>
          <cell r="G2489">
            <v>128</v>
          </cell>
        </row>
        <row r="2490">
          <cell r="F2490">
            <v>1408797</v>
          </cell>
          <cell r="G2490">
            <v>128</v>
          </cell>
        </row>
        <row r="2491">
          <cell r="F2491">
            <v>1408797</v>
          </cell>
          <cell r="G2491">
            <v>128</v>
          </cell>
        </row>
        <row r="2492">
          <cell r="F2492">
            <v>252000</v>
          </cell>
          <cell r="G2492">
            <v>130</v>
          </cell>
        </row>
        <row r="2493">
          <cell r="F2493">
            <v>1016460</v>
          </cell>
          <cell r="G2493">
            <v>130</v>
          </cell>
        </row>
        <row r="2494">
          <cell r="F2494">
            <v>336000</v>
          </cell>
          <cell r="G2494">
            <v>131</v>
          </cell>
        </row>
        <row r="2495">
          <cell r="F2495">
            <v>4280000</v>
          </cell>
          <cell r="G2495">
            <v>131</v>
          </cell>
        </row>
        <row r="2496">
          <cell r="F2496">
            <v>5000000</v>
          </cell>
          <cell r="G2496">
            <v>135</v>
          </cell>
        </row>
        <row r="2497">
          <cell r="F2497">
            <v>2000000</v>
          </cell>
          <cell r="G2497">
            <v>136</v>
          </cell>
        </row>
        <row r="2498">
          <cell r="F2498">
            <v>2000000</v>
          </cell>
          <cell r="G2498">
            <v>136</v>
          </cell>
        </row>
        <row r="2499">
          <cell r="F2499">
            <v>1271000</v>
          </cell>
          <cell r="G2499">
            <v>140</v>
          </cell>
        </row>
        <row r="2500">
          <cell r="F2500">
            <v>180000</v>
          </cell>
          <cell r="G2500">
            <v>140</v>
          </cell>
        </row>
        <row r="2501">
          <cell r="F2501">
            <v>99112</v>
          </cell>
          <cell r="G2501">
            <v>141</v>
          </cell>
        </row>
        <row r="2502">
          <cell r="F2502">
            <v>1108561</v>
          </cell>
          <cell r="G2502">
            <v>141</v>
          </cell>
        </row>
        <row r="2503">
          <cell r="F2503">
            <v>320638</v>
          </cell>
          <cell r="G2503">
            <v>141</v>
          </cell>
        </row>
        <row r="2504">
          <cell r="F2504">
            <v>831421</v>
          </cell>
          <cell r="G2504">
            <v>141</v>
          </cell>
        </row>
        <row r="2505">
          <cell r="F2505">
            <v>1662842</v>
          </cell>
          <cell r="G2505">
            <v>141</v>
          </cell>
        </row>
        <row r="2506">
          <cell r="F2506">
            <v>928420</v>
          </cell>
          <cell r="G2506">
            <v>141</v>
          </cell>
        </row>
        <row r="2507">
          <cell r="F2507">
            <v>928420</v>
          </cell>
          <cell r="G2507">
            <v>141</v>
          </cell>
        </row>
        <row r="2508">
          <cell r="F2508">
            <v>330000</v>
          </cell>
          <cell r="G2508">
            <v>134</v>
          </cell>
        </row>
        <row r="2509">
          <cell r="F2509">
            <v>1573000</v>
          </cell>
          <cell r="G2509">
            <v>134</v>
          </cell>
        </row>
        <row r="2510">
          <cell r="F2510">
            <v>2237790</v>
          </cell>
          <cell r="G2510">
            <v>120</v>
          </cell>
        </row>
        <row r="2511">
          <cell r="F2511">
            <v>6436530</v>
          </cell>
          <cell r="G2511">
            <v>120</v>
          </cell>
        </row>
        <row r="2512">
          <cell r="F2512">
            <v>1542000</v>
          </cell>
          <cell r="G2512">
            <v>120</v>
          </cell>
        </row>
        <row r="2513">
          <cell r="F2513">
            <v>2510200</v>
          </cell>
          <cell r="G2513">
            <v>118</v>
          </cell>
        </row>
        <row r="2514">
          <cell r="F2514">
            <v>6729800</v>
          </cell>
          <cell r="G2514">
            <v>118</v>
          </cell>
        </row>
        <row r="2515">
          <cell r="F2515">
            <v>2363274</v>
          </cell>
          <cell r="G2515">
            <v>133</v>
          </cell>
        </row>
        <row r="2516">
          <cell r="F2516">
            <v>39632176</v>
          </cell>
          <cell r="G2516">
            <v>133</v>
          </cell>
        </row>
        <row r="2517">
          <cell r="F2517">
            <v>115319788</v>
          </cell>
          <cell r="G2517">
            <v>36</v>
          </cell>
        </row>
        <row r="2518">
          <cell r="F2518">
            <v>12643212</v>
          </cell>
          <cell r="G2518">
            <v>36</v>
          </cell>
        </row>
        <row r="2519">
          <cell r="F2519">
            <v>55262</v>
          </cell>
          <cell r="G2519">
            <v>36</v>
          </cell>
        </row>
        <row r="2520">
          <cell r="F2520">
            <v>23726</v>
          </cell>
          <cell r="G2520">
            <v>36</v>
          </cell>
        </row>
        <row r="2521">
          <cell r="F2521">
            <v>9039840</v>
          </cell>
          <cell r="G2521">
            <v>36</v>
          </cell>
        </row>
        <row r="2522">
          <cell r="F2522">
            <v>427262500</v>
          </cell>
          <cell r="G2522">
            <v>36</v>
          </cell>
        </row>
        <row r="2523">
          <cell r="F2523">
            <v>21212000</v>
          </cell>
          <cell r="G2523">
            <v>36</v>
          </cell>
        </row>
        <row r="2524">
          <cell r="F2524">
            <v>2241468</v>
          </cell>
          <cell r="G2524">
            <v>36</v>
          </cell>
        </row>
        <row r="2525">
          <cell r="F2525">
            <v>3243016</v>
          </cell>
          <cell r="G2525">
            <v>36</v>
          </cell>
        </row>
        <row r="2526">
          <cell r="F2526">
            <v>744046</v>
          </cell>
          <cell r="G2526">
            <v>128</v>
          </cell>
        </row>
        <row r="2527">
          <cell r="F2527">
            <v>533588</v>
          </cell>
          <cell r="G2527">
            <v>128</v>
          </cell>
        </row>
        <row r="2528">
          <cell r="F2528">
            <v>2216725</v>
          </cell>
          <cell r="G2528">
            <v>128</v>
          </cell>
        </row>
        <row r="2529">
          <cell r="F2529">
            <v>3870000</v>
          </cell>
          <cell r="G2529">
            <v>129</v>
          </cell>
        </row>
        <row r="2530">
          <cell r="F2530">
            <v>866100</v>
          </cell>
          <cell r="G2530">
            <v>140</v>
          </cell>
        </row>
        <row r="2531">
          <cell r="F2531">
            <v>540000</v>
          </cell>
          <cell r="G2531">
            <v>140</v>
          </cell>
        </row>
        <row r="2532">
          <cell r="F2532">
            <v>2428970</v>
          </cell>
          <cell r="G2532">
            <v>141</v>
          </cell>
        </row>
        <row r="2533">
          <cell r="G2533">
            <v>31</v>
          </cell>
        </row>
        <row r="2534">
          <cell r="F2534">
            <v>43371412</v>
          </cell>
          <cell r="G2534">
            <v>77</v>
          </cell>
        </row>
        <row r="2535">
          <cell r="F2535">
            <v>2480000</v>
          </cell>
          <cell r="G2535">
            <v>131</v>
          </cell>
        </row>
        <row r="2536">
          <cell r="F2536">
            <v>10928000</v>
          </cell>
          <cell r="G2536">
            <v>136</v>
          </cell>
        </row>
        <row r="2537">
          <cell r="F2537">
            <v>6537500</v>
          </cell>
          <cell r="G2537">
            <v>35</v>
          </cell>
        </row>
        <row r="2538">
          <cell r="F2538">
            <v>992061</v>
          </cell>
          <cell r="G2538">
            <v>128</v>
          </cell>
        </row>
        <row r="2539">
          <cell r="F2539">
            <v>6200000</v>
          </cell>
          <cell r="G2539">
            <v>131</v>
          </cell>
        </row>
        <row r="2540">
          <cell r="F2540">
            <v>18346000</v>
          </cell>
          <cell r="G2540">
            <v>135</v>
          </cell>
        </row>
        <row r="2541">
          <cell r="F2541">
            <v>3242676</v>
          </cell>
          <cell r="G2541">
            <v>141</v>
          </cell>
        </row>
        <row r="2542">
          <cell r="F2542">
            <v>11100000</v>
          </cell>
          <cell r="G2542">
            <v>136</v>
          </cell>
        </row>
        <row r="2543">
          <cell r="F2543">
            <v>720128</v>
          </cell>
          <cell r="G2543">
            <v>123</v>
          </cell>
        </row>
        <row r="2544">
          <cell r="F2544">
            <v>828147</v>
          </cell>
          <cell r="G2544">
            <v>123</v>
          </cell>
        </row>
        <row r="2545">
          <cell r="F2545">
            <v>900160</v>
          </cell>
          <cell r="G2545">
            <v>123</v>
          </cell>
        </row>
        <row r="2546">
          <cell r="F2546">
            <v>2385000</v>
          </cell>
          <cell r="G2546">
            <v>138</v>
          </cell>
        </row>
        <row r="2547">
          <cell r="F2547">
            <v>5018944</v>
          </cell>
          <cell r="G2547">
            <v>19</v>
          </cell>
        </row>
        <row r="2548">
          <cell r="F2548">
            <v>17000000</v>
          </cell>
          <cell r="G2548">
            <v>30</v>
          </cell>
        </row>
        <row r="2549">
          <cell r="F2549">
            <v>738211</v>
          </cell>
          <cell r="G2549">
            <v>8</v>
          </cell>
        </row>
        <row r="2550">
          <cell r="F2550">
            <v>6014736</v>
          </cell>
          <cell r="G2550">
            <v>16</v>
          </cell>
        </row>
        <row r="2551">
          <cell r="F2551">
            <v>2480000</v>
          </cell>
          <cell r="G2551">
            <v>20</v>
          </cell>
        </row>
        <row r="2552">
          <cell r="F2552">
            <v>920000</v>
          </cell>
          <cell r="G2552">
            <v>35</v>
          </cell>
        </row>
        <row r="2553">
          <cell r="F2553">
            <v>7675000</v>
          </cell>
          <cell r="G2553">
            <v>35</v>
          </cell>
        </row>
        <row r="2554">
          <cell r="F2554">
            <v>276000</v>
          </cell>
          <cell r="G2554">
            <v>35</v>
          </cell>
        </row>
        <row r="2555">
          <cell r="F2555">
            <v>7150000</v>
          </cell>
          <cell r="G2555">
            <v>35</v>
          </cell>
        </row>
        <row r="2556">
          <cell r="F2556">
            <v>460000</v>
          </cell>
          <cell r="G2556">
            <v>35</v>
          </cell>
        </row>
        <row r="2557">
          <cell r="F2557">
            <v>8725000</v>
          </cell>
          <cell r="G2557">
            <v>35</v>
          </cell>
        </row>
        <row r="2558">
          <cell r="F2558">
            <v>11065000</v>
          </cell>
          <cell r="G2558">
            <v>35</v>
          </cell>
        </row>
        <row r="2559">
          <cell r="F2559">
            <v>345000</v>
          </cell>
          <cell r="G2559">
            <v>35</v>
          </cell>
        </row>
        <row r="2560">
          <cell r="F2560">
            <v>9280000</v>
          </cell>
          <cell r="G2560">
            <v>35</v>
          </cell>
        </row>
        <row r="2561">
          <cell r="F2561">
            <v>142500</v>
          </cell>
          <cell r="G2561">
            <v>122</v>
          </cell>
        </row>
        <row r="2562">
          <cell r="F2562">
            <v>153600</v>
          </cell>
          <cell r="G2562">
            <v>122</v>
          </cell>
        </row>
        <row r="2563">
          <cell r="F2563">
            <v>39000</v>
          </cell>
          <cell r="G2563">
            <v>122</v>
          </cell>
        </row>
        <row r="2564">
          <cell r="F2564">
            <v>30500</v>
          </cell>
          <cell r="G2564">
            <v>122</v>
          </cell>
        </row>
        <row r="2565">
          <cell r="F2565">
            <v>205750</v>
          </cell>
          <cell r="G2565">
            <v>122</v>
          </cell>
        </row>
        <row r="2566">
          <cell r="F2566">
            <v>330060</v>
          </cell>
          <cell r="G2566">
            <v>122</v>
          </cell>
        </row>
        <row r="2567">
          <cell r="F2567">
            <v>9000000</v>
          </cell>
          <cell r="G2567">
            <v>125</v>
          </cell>
        </row>
        <row r="2568">
          <cell r="F2568">
            <v>2000000</v>
          </cell>
          <cell r="G2568">
            <v>126</v>
          </cell>
        </row>
        <row r="2569">
          <cell r="F2569">
            <v>680000</v>
          </cell>
          <cell r="G2569">
            <v>126</v>
          </cell>
        </row>
        <row r="2570">
          <cell r="F2570">
            <v>340000</v>
          </cell>
          <cell r="G2570">
            <v>126</v>
          </cell>
        </row>
        <row r="2571">
          <cell r="F2571">
            <v>340000</v>
          </cell>
          <cell r="G2571">
            <v>126</v>
          </cell>
        </row>
        <row r="2572">
          <cell r="F2572">
            <v>1360000</v>
          </cell>
          <cell r="G2572">
            <v>126</v>
          </cell>
        </row>
        <row r="2573">
          <cell r="F2573">
            <v>1800000</v>
          </cell>
          <cell r="G2573">
            <v>126</v>
          </cell>
        </row>
        <row r="2574">
          <cell r="F2574">
            <v>556800</v>
          </cell>
          <cell r="G2574">
            <v>127</v>
          </cell>
        </row>
        <row r="2575">
          <cell r="F2575">
            <v>104400</v>
          </cell>
          <cell r="G2575">
            <v>127</v>
          </cell>
        </row>
        <row r="2576">
          <cell r="F2576">
            <v>582900</v>
          </cell>
          <cell r="G2576">
            <v>127</v>
          </cell>
        </row>
        <row r="2577">
          <cell r="F2577">
            <v>696000</v>
          </cell>
          <cell r="G2577">
            <v>127</v>
          </cell>
        </row>
        <row r="2578">
          <cell r="F2578">
            <v>870000</v>
          </cell>
          <cell r="G2578">
            <v>127</v>
          </cell>
        </row>
        <row r="2579">
          <cell r="F2579">
            <v>522000</v>
          </cell>
          <cell r="G2579">
            <v>127</v>
          </cell>
        </row>
        <row r="2580">
          <cell r="F2580">
            <v>522000</v>
          </cell>
          <cell r="G2580">
            <v>127</v>
          </cell>
        </row>
        <row r="2581">
          <cell r="F2581">
            <v>17390000</v>
          </cell>
          <cell r="G2581">
            <v>135</v>
          </cell>
        </row>
        <row r="2582">
          <cell r="F2582">
            <v>20000000</v>
          </cell>
          <cell r="G2582">
            <v>135</v>
          </cell>
        </row>
        <row r="2583">
          <cell r="F2583">
            <v>1500000</v>
          </cell>
          <cell r="G2583">
            <v>135</v>
          </cell>
        </row>
        <row r="2584">
          <cell r="F2584">
            <v>1060000</v>
          </cell>
          <cell r="G2584">
            <v>135</v>
          </cell>
        </row>
        <row r="2585">
          <cell r="F2585">
            <v>2500000</v>
          </cell>
          <cell r="G2585">
            <v>135</v>
          </cell>
        </row>
        <row r="2586">
          <cell r="F2586">
            <v>5000000</v>
          </cell>
          <cell r="G2586">
            <v>135</v>
          </cell>
        </row>
        <row r="2587">
          <cell r="F2587">
            <v>4000000</v>
          </cell>
          <cell r="G2587">
            <v>135</v>
          </cell>
        </row>
        <row r="2588">
          <cell r="F2588">
            <v>950000</v>
          </cell>
          <cell r="G2588">
            <v>135</v>
          </cell>
        </row>
        <row r="2589">
          <cell r="F2589">
            <v>1565000</v>
          </cell>
          <cell r="G2589">
            <v>129</v>
          </cell>
        </row>
        <row r="2590">
          <cell r="F2590">
            <v>3870000</v>
          </cell>
          <cell r="G2590">
            <v>129</v>
          </cell>
        </row>
        <row r="2591">
          <cell r="F2591">
            <v>26000000</v>
          </cell>
          <cell r="G2591">
            <v>136</v>
          </cell>
        </row>
        <row r="2592">
          <cell r="F2592">
            <v>13000000</v>
          </cell>
          <cell r="G2592">
            <v>136</v>
          </cell>
        </row>
        <row r="2593">
          <cell r="F2593">
            <v>2000000</v>
          </cell>
          <cell r="G2593">
            <v>136</v>
          </cell>
        </row>
        <row r="2594">
          <cell r="F2594">
            <v>9791000</v>
          </cell>
          <cell r="G2594">
            <v>136</v>
          </cell>
        </row>
        <row r="2595">
          <cell r="F2595">
            <v>13000000</v>
          </cell>
          <cell r="G2595">
            <v>136</v>
          </cell>
        </row>
        <row r="2596">
          <cell r="F2596">
            <v>397500</v>
          </cell>
          <cell r="G2596">
            <v>138</v>
          </cell>
        </row>
        <row r="2597">
          <cell r="F2597">
            <v>927500</v>
          </cell>
          <cell r="G2597">
            <v>138</v>
          </cell>
        </row>
        <row r="2598">
          <cell r="F2598">
            <v>397500</v>
          </cell>
          <cell r="G2598">
            <v>138</v>
          </cell>
        </row>
        <row r="2599">
          <cell r="F2599">
            <v>238500</v>
          </cell>
          <cell r="G2599">
            <v>138</v>
          </cell>
        </row>
        <row r="2600">
          <cell r="F2600">
            <v>2329650</v>
          </cell>
          <cell r="G2600">
            <v>139</v>
          </cell>
        </row>
        <row r="2601">
          <cell r="F2601">
            <v>2095560</v>
          </cell>
          <cell r="G2601">
            <v>139</v>
          </cell>
        </row>
        <row r="2602">
          <cell r="F2602">
            <v>165000</v>
          </cell>
          <cell r="G2602">
            <v>121</v>
          </cell>
        </row>
        <row r="2603">
          <cell r="F2603">
            <v>660000</v>
          </cell>
          <cell r="G2603">
            <v>121</v>
          </cell>
        </row>
        <row r="2604">
          <cell r="F2604">
            <v>4879103</v>
          </cell>
          <cell r="G2604">
            <v>134</v>
          </cell>
        </row>
        <row r="2605">
          <cell r="F2605">
            <v>884000</v>
          </cell>
          <cell r="G2605">
            <v>134</v>
          </cell>
        </row>
        <row r="2606">
          <cell r="F2606">
            <v>352000</v>
          </cell>
          <cell r="G2606">
            <v>134</v>
          </cell>
        </row>
        <row r="2607">
          <cell r="F2607">
            <v>336000</v>
          </cell>
          <cell r="G2607">
            <v>134</v>
          </cell>
        </row>
        <row r="2608">
          <cell r="F2608">
            <v>1946999</v>
          </cell>
          <cell r="G2608">
            <v>134</v>
          </cell>
        </row>
        <row r="2609">
          <cell r="F2609">
            <v>1197000</v>
          </cell>
          <cell r="G2609">
            <v>140</v>
          </cell>
        </row>
        <row r="2610">
          <cell r="F2610">
            <v>1133700</v>
          </cell>
          <cell r="G2610">
            <v>140</v>
          </cell>
        </row>
        <row r="2611">
          <cell r="F2611">
            <v>1105300</v>
          </cell>
          <cell r="G2611">
            <v>140</v>
          </cell>
        </row>
        <row r="2612">
          <cell r="F2612">
            <v>1178500</v>
          </cell>
          <cell r="G2612">
            <v>140</v>
          </cell>
        </row>
        <row r="2613">
          <cell r="F2613">
            <v>540000</v>
          </cell>
          <cell r="G2613">
            <v>140</v>
          </cell>
        </row>
        <row r="2614">
          <cell r="F2614">
            <v>540000</v>
          </cell>
          <cell r="G2614">
            <v>140</v>
          </cell>
        </row>
        <row r="2615">
          <cell r="F2615">
            <v>13808000</v>
          </cell>
          <cell r="G2615">
            <v>140</v>
          </cell>
        </row>
        <row r="2616">
          <cell r="F2616">
            <v>360000</v>
          </cell>
          <cell r="G2616">
            <v>140</v>
          </cell>
        </row>
        <row r="2617">
          <cell r="F2617">
            <v>180000</v>
          </cell>
          <cell r="G2617">
            <v>140</v>
          </cell>
        </row>
        <row r="2618">
          <cell r="F2618">
            <v>45000</v>
          </cell>
          <cell r="G2618">
            <v>140</v>
          </cell>
        </row>
        <row r="2619">
          <cell r="F2619">
            <v>540000</v>
          </cell>
          <cell r="G2619">
            <v>140</v>
          </cell>
        </row>
        <row r="2620">
          <cell r="F2620">
            <v>5162400</v>
          </cell>
          <cell r="G2620">
            <v>140</v>
          </cell>
        </row>
        <row r="2621">
          <cell r="F2621">
            <v>486000</v>
          </cell>
          <cell r="G2621">
            <v>140</v>
          </cell>
        </row>
        <row r="2622">
          <cell r="F2622">
            <v>2099000</v>
          </cell>
          <cell r="G2622">
            <v>140</v>
          </cell>
        </row>
        <row r="2623">
          <cell r="F2623">
            <v>472700</v>
          </cell>
          <cell r="G2623">
            <v>140</v>
          </cell>
        </row>
        <row r="2624">
          <cell r="F2624">
            <v>394500</v>
          </cell>
          <cell r="G2624">
            <v>140</v>
          </cell>
        </row>
        <row r="2625">
          <cell r="F2625">
            <v>111750</v>
          </cell>
          <cell r="G2625">
            <v>140</v>
          </cell>
        </row>
        <row r="2626">
          <cell r="F2626">
            <v>918500</v>
          </cell>
          <cell r="G2626">
            <v>140</v>
          </cell>
        </row>
        <row r="2627">
          <cell r="F2627">
            <v>1080000</v>
          </cell>
          <cell r="G2627">
            <v>140</v>
          </cell>
        </row>
        <row r="2628">
          <cell r="F2628">
            <v>2339000</v>
          </cell>
          <cell r="G2628">
            <v>140</v>
          </cell>
        </row>
        <row r="2629">
          <cell r="F2629">
            <v>4294000</v>
          </cell>
          <cell r="G2629">
            <v>140</v>
          </cell>
        </row>
        <row r="2630">
          <cell r="F2630">
            <v>585800</v>
          </cell>
          <cell r="G2630">
            <v>140</v>
          </cell>
        </row>
        <row r="2631">
          <cell r="F2631">
            <v>9000000</v>
          </cell>
          <cell r="G2631">
            <v>140</v>
          </cell>
        </row>
        <row r="2632">
          <cell r="F2632">
            <v>692851</v>
          </cell>
          <cell r="G2632">
            <v>141</v>
          </cell>
        </row>
        <row r="2633">
          <cell r="F2633">
            <v>3242676</v>
          </cell>
          <cell r="G2633">
            <v>141</v>
          </cell>
        </row>
        <row r="2634">
          <cell r="F2634">
            <v>151785</v>
          </cell>
          <cell r="G2634">
            <v>141</v>
          </cell>
        </row>
        <row r="2635">
          <cell r="F2635">
            <v>132150</v>
          </cell>
          <cell r="G2635">
            <v>141</v>
          </cell>
        </row>
        <row r="2636">
          <cell r="F2636">
            <v>1627410</v>
          </cell>
          <cell r="G2636">
            <v>141</v>
          </cell>
        </row>
        <row r="2637">
          <cell r="F2637">
            <v>97159</v>
          </cell>
          <cell r="G2637">
            <v>141</v>
          </cell>
        </row>
        <row r="2638">
          <cell r="F2638">
            <v>2428970</v>
          </cell>
          <cell r="G2638">
            <v>141</v>
          </cell>
        </row>
        <row r="2639">
          <cell r="F2639">
            <v>607243</v>
          </cell>
          <cell r="G2639">
            <v>141</v>
          </cell>
        </row>
        <row r="2640">
          <cell r="F2640">
            <v>831421</v>
          </cell>
          <cell r="G2640">
            <v>141</v>
          </cell>
        </row>
        <row r="2641">
          <cell r="F2641">
            <v>277140</v>
          </cell>
          <cell r="G2641">
            <v>141</v>
          </cell>
        </row>
        <row r="2642">
          <cell r="F2642">
            <v>289981</v>
          </cell>
          <cell r="G2642">
            <v>141</v>
          </cell>
        </row>
        <row r="2643">
          <cell r="F2643">
            <v>1214485</v>
          </cell>
          <cell r="G2643">
            <v>141</v>
          </cell>
        </row>
        <row r="2644">
          <cell r="F2644">
            <v>5795300</v>
          </cell>
          <cell r="G2644">
            <v>12</v>
          </cell>
        </row>
        <row r="2645">
          <cell r="F2645">
            <v>2160000</v>
          </cell>
          <cell r="G2645">
            <v>31</v>
          </cell>
        </row>
        <row r="2646">
          <cell r="F2646">
            <v>2792335</v>
          </cell>
          <cell r="G2646">
            <v>130</v>
          </cell>
        </row>
        <row r="2647">
          <cell r="F2647">
            <v>840000</v>
          </cell>
          <cell r="G2647">
            <v>130</v>
          </cell>
        </row>
        <row r="2648">
          <cell r="F2648">
            <v>1034920</v>
          </cell>
          <cell r="G2648">
            <v>130</v>
          </cell>
        </row>
        <row r="2649">
          <cell r="F2649">
            <v>509920</v>
          </cell>
          <cell r="G2649">
            <v>130</v>
          </cell>
        </row>
        <row r="2650">
          <cell r="F2650">
            <v>2242540</v>
          </cell>
          <cell r="G2650">
            <v>130</v>
          </cell>
        </row>
        <row r="2651">
          <cell r="F2651">
            <v>7476480</v>
          </cell>
          <cell r="G2651">
            <v>130</v>
          </cell>
        </row>
        <row r="2652">
          <cell r="F2652">
            <v>4100000</v>
          </cell>
          <cell r="G2652">
            <v>131</v>
          </cell>
        </row>
        <row r="2653">
          <cell r="F2653">
            <v>1600000</v>
          </cell>
          <cell r="G2653">
            <v>131</v>
          </cell>
        </row>
        <row r="2654">
          <cell r="F2654">
            <v>2869000</v>
          </cell>
          <cell r="G2654">
            <v>131</v>
          </cell>
        </row>
        <row r="2655">
          <cell r="F2655">
            <v>2275000</v>
          </cell>
          <cell r="G2655">
            <v>131</v>
          </cell>
        </row>
        <row r="2656">
          <cell r="F2656">
            <v>4450000</v>
          </cell>
          <cell r="G2656">
            <v>131</v>
          </cell>
        </row>
        <row r="2657">
          <cell r="F2657">
            <v>560000</v>
          </cell>
          <cell r="G2657">
            <v>131</v>
          </cell>
        </row>
        <row r="2658">
          <cell r="F2658">
            <v>225000</v>
          </cell>
          <cell r="G2658">
            <v>131</v>
          </cell>
        </row>
        <row r="2659">
          <cell r="F2659">
            <v>11656000</v>
          </cell>
          <cell r="G2659">
            <v>131</v>
          </cell>
        </row>
        <row r="2660">
          <cell r="F2660">
            <v>1380000</v>
          </cell>
          <cell r="G2660">
            <v>131</v>
          </cell>
        </row>
        <row r="2661">
          <cell r="F2661">
            <v>13800000</v>
          </cell>
          <cell r="G2661">
            <v>131</v>
          </cell>
        </row>
        <row r="2662">
          <cell r="F2662">
            <v>8800000</v>
          </cell>
          <cell r="G2662">
            <v>131</v>
          </cell>
        </row>
        <row r="2663">
          <cell r="F2663">
            <v>560000</v>
          </cell>
          <cell r="G2663">
            <v>131</v>
          </cell>
        </row>
        <row r="2664">
          <cell r="F2664">
            <v>794158</v>
          </cell>
          <cell r="G2664">
            <v>123</v>
          </cell>
        </row>
        <row r="2665">
          <cell r="F2665">
            <v>461720</v>
          </cell>
          <cell r="G2665">
            <v>123</v>
          </cell>
        </row>
        <row r="2666">
          <cell r="F2666">
            <v>184688</v>
          </cell>
          <cell r="G2666">
            <v>123</v>
          </cell>
        </row>
        <row r="2667">
          <cell r="F2667">
            <v>147750</v>
          </cell>
          <cell r="G2667">
            <v>123</v>
          </cell>
        </row>
        <row r="2668">
          <cell r="F2668">
            <v>1846880</v>
          </cell>
          <cell r="G2668">
            <v>123</v>
          </cell>
        </row>
        <row r="2669">
          <cell r="F2669">
            <v>609470</v>
          </cell>
          <cell r="G2669">
            <v>123</v>
          </cell>
        </row>
        <row r="2670">
          <cell r="F2670">
            <v>461720</v>
          </cell>
          <cell r="G2670">
            <v>123</v>
          </cell>
        </row>
        <row r="2671">
          <cell r="F2671">
            <v>572533</v>
          </cell>
          <cell r="G2671">
            <v>123</v>
          </cell>
        </row>
        <row r="2672">
          <cell r="F2672">
            <v>1393788</v>
          </cell>
          <cell r="G2672">
            <v>1</v>
          </cell>
        </row>
        <row r="2673">
          <cell r="F2673">
            <v>4857015.01</v>
          </cell>
          <cell r="G2673">
            <v>14753</v>
          </cell>
        </row>
        <row r="2674">
          <cell r="F2674">
            <v>21078902</v>
          </cell>
          <cell r="G2674">
            <v>15472</v>
          </cell>
        </row>
        <row r="2675">
          <cell r="F2675">
            <v>32874940</v>
          </cell>
          <cell r="G2675">
            <v>16378</v>
          </cell>
        </row>
        <row r="2676">
          <cell r="F2676">
            <v>1999907</v>
          </cell>
          <cell r="G2676" t="str">
            <v>007-2017</v>
          </cell>
        </row>
        <row r="2677">
          <cell r="F2677">
            <v>2186000</v>
          </cell>
          <cell r="G2677">
            <v>5</v>
          </cell>
        </row>
        <row r="2678">
          <cell r="F2678">
            <v>20952480</v>
          </cell>
          <cell r="G2678">
            <v>77</v>
          </cell>
        </row>
        <row r="2679">
          <cell r="F2679">
            <v>109217532</v>
          </cell>
          <cell r="G2679">
            <v>77</v>
          </cell>
        </row>
        <row r="2680">
          <cell r="F2680">
            <v>165000</v>
          </cell>
          <cell r="G2680">
            <v>121</v>
          </cell>
        </row>
        <row r="2681">
          <cell r="F2681">
            <v>8342400</v>
          </cell>
          <cell r="G2681">
            <v>121</v>
          </cell>
        </row>
        <row r="2682">
          <cell r="F2682">
            <v>165000</v>
          </cell>
          <cell r="G2682">
            <v>121</v>
          </cell>
        </row>
        <row r="2683">
          <cell r="F2683">
            <v>1650000</v>
          </cell>
          <cell r="G2683">
            <v>121</v>
          </cell>
        </row>
        <row r="2684">
          <cell r="F2684">
            <v>7425000</v>
          </cell>
          <cell r="G2684">
            <v>125</v>
          </cell>
        </row>
        <row r="2685">
          <cell r="F2685">
            <v>800000</v>
          </cell>
          <cell r="G2685">
            <v>126</v>
          </cell>
        </row>
        <row r="2686">
          <cell r="F2686">
            <v>1340000</v>
          </cell>
          <cell r="G2686">
            <v>126</v>
          </cell>
        </row>
        <row r="2687">
          <cell r="F2687">
            <v>1340000</v>
          </cell>
          <cell r="G2687">
            <v>126</v>
          </cell>
        </row>
        <row r="2688">
          <cell r="F2688">
            <v>4000000</v>
          </cell>
          <cell r="G2688">
            <v>126</v>
          </cell>
        </row>
        <row r="2689">
          <cell r="F2689">
            <v>278400</v>
          </cell>
          <cell r="G2689">
            <v>127</v>
          </cell>
        </row>
        <row r="2691">
          <cell r="F2691">
            <v>4100000</v>
          </cell>
          <cell r="G2691">
            <v>131</v>
          </cell>
        </row>
        <row r="2692">
          <cell r="F2692">
            <v>12000000</v>
          </cell>
          <cell r="G2692">
            <v>131</v>
          </cell>
        </row>
        <row r="2693">
          <cell r="F2693">
            <v>2450000</v>
          </cell>
          <cell r="G2693">
            <v>131</v>
          </cell>
        </row>
        <row r="2694">
          <cell r="F2694">
            <v>4450000</v>
          </cell>
          <cell r="G2694">
            <v>131</v>
          </cell>
        </row>
        <row r="2695">
          <cell r="F2695">
            <v>7300000</v>
          </cell>
          <cell r="G2695">
            <v>131</v>
          </cell>
        </row>
        <row r="2696">
          <cell r="F2696">
            <v>2500000</v>
          </cell>
          <cell r="G2696">
            <v>131</v>
          </cell>
        </row>
        <row r="2697">
          <cell r="F2697">
            <v>5000000</v>
          </cell>
          <cell r="G2697">
            <v>131</v>
          </cell>
        </row>
        <row r="2698">
          <cell r="F2698">
            <v>336000</v>
          </cell>
          <cell r="G2698">
            <v>131</v>
          </cell>
        </row>
        <row r="2699">
          <cell r="F2699">
            <v>468000</v>
          </cell>
          <cell r="G2699">
            <v>134</v>
          </cell>
        </row>
        <row r="2700">
          <cell r="F2700">
            <v>457600</v>
          </cell>
          <cell r="G2700">
            <v>134</v>
          </cell>
        </row>
        <row r="2701">
          <cell r="F2701">
            <v>1100000</v>
          </cell>
          <cell r="G2701">
            <v>134</v>
          </cell>
        </row>
        <row r="2702">
          <cell r="F2702">
            <v>2660000</v>
          </cell>
          <cell r="G2702">
            <v>134</v>
          </cell>
        </row>
        <row r="2703">
          <cell r="F2703">
            <v>1120000</v>
          </cell>
          <cell r="G2703">
            <v>134</v>
          </cell>
        </row>
        <row r="2704">
          <cell r="F2704">
            <v>1171800</v>
          </cell>
          <cell r="G2704">
            <v>139</v>
          </cell>
        </row>
        <row r="2705">
          <cell r="F2705">
            <v>1289025</v>
          </cell>
          <cell r="G2705">
            <v>139</v>
          </cell>
        </row>
        <row r="2706">
          <cell r="F2706">
            <v>2484090</v>
          </cell>
          <cell r="G2706">
            <v>139</v>
          </cell>
        </row>
        <row r="2707">
          <cell r="F2707">
            <v>697500</v>
          </cell>
          <cell r="G2707">
            <v>139</v>
          </cell>
        </row>
        <row r="2708">
          <cell r="F2708">
            <v>1161000</v>
          </cell>
          <cell r="G2708">
            <v>139</v>
          </cell>
        </row>
        <row r="2709">
          <cell r="F2709">
            <v>540000</v>
          </cell>
          <cell r="G2709">
            <v>140</v>
          </cell>
        </row>
        <row r="2710">
          <cell r="F2710">
            <v>1080000</v>
          </cell>
          <cell r="G2710">
            <v>140</v>
          </cell>
        </row>
        <row r="2711">
          <cell r="F2711">
            <v>2115000</v>
          </cell>
          <cell r="G2711">
            <v>140</v>
          </cell>
        </row>
        <row r="2712">
          <cell r="F2712">
            <v>900000</v>
          </cell>
          <cell r="G2712">
            <v>140</v>
          </cell>
        </row>
        <row r="2713">
          <cell r="F2713">
            <v>2700000</v>
          </cell>
          <cell r="G2713">
            <v>140</v>
          </cell>
        </row>
        <row r="2714">
          <cell r="F2714">
            <v>450000</v>
          </cell>
          <cell r="G2714">
            <v>140</v>
          </cell>
        </row>
        <row r="2715">
          <cell r="F2715">
            <v>720000</v>
          </cell>
          <cell r="G2715">
            <v>140</v>
          </cell>
        </row>
        <row r="2716">
          <cell r="F2716">
            <v>1980000</v>
          </cell>
          <cell r="G2716">
            <v>140</v>
          </cell>
        </row>
        <row r="2717">
          <cell r="F2717">
            <v>180000</v>
          </cell>
          <cell r="G2717">
            <v>140</v>
          </cell>
        </row>
        <row r="2718">
          <cell r="F2718">
            <v>270000</v>
          </cell>
          <cell r="G2718">
            <v>140</v>
          </cell>
        </row>
        <row r="2719">
          <cell r="F2719">
            <v>2880000</v>
          </cell>
          <cell r="G2719">
            <v>140</v>
          </cell>
        </row>
        <row r="2720">
          <cell r="F2720">
            <v>1105300</v>
          </cell>
          <cell r="G2720">
            <v>140</v>
          </cell>
        </row>
        <row r="2721">
          <cell r="F2721">
            <v>1054900</v>
          </cell>
          <cell r="G2721">
            <v>140</v>
          </cell>
        </row>
        <row r="2722">
          <cell r="F2722">
            <v>2954150</v>
          </cell>
          <cell r="G2722">
            <v>140</v>
          </cell>
        </row>
        <row r="2723">
          <cell r="F2723">
            <v>5989000</v>
          </cell>
          <cell r="G2723">
            <v>140</v>
          </cell>
        </row>
        <row r="2724">
          <cell r="F2724">
            <v>1163600</v>
          </cell>
          <cell r="G2724">
            <v>140</v>
          </cell>
        </row>
        <row r="2725">
          <cell r="F2725">
            <v>447000</v>
          </cell>
          <cell r="G2725">
            <v>140</v>
          </cell>
        </row>
        <row r="2726">
          <cell r="F2726">
            <v>1015240</v>
          </cell>
          <cell r="G2726">
            <v>140</v>
          </cell>
        </row>
        <row r="2727">
          <cell r="F2727">
            <v>5247500</v>
          </cell>
          <cell r="G2727">
            <v>140</v>
          </cell>
        </row>
        <row r="2728">
          <cell r="F2728">
            <v>1037500</v>
          </cell>
          <cell r="G2728">
            <v>140</v>
          </cell>
        </row>
        <row r="2729">
          <cell r="F2729">
            <v>348000</v>
          </cell>
          <cell r="G2729">
            <v>140</v>
          </cell>
        </row>
        <row r="2730">
          <cell r="F2730">
            <v>6611000</v>
          </cell>
          <cell r="G2730">
            <v>140</v>
          </cell>
        </row>
        <row r="2731">
          <cell r="F2731">
            <v>8490000</v>
          </cell>
          <cell r="G2731">
            <v>31</v>
          </cell>
        </row>
        <row r="2732">
          <cell r="F2732">
            <v>15640000</v>
          </cell>
          <cell r="G2732">
            <v>35</v>
          </cell>
        </row>
        <row r="2733">
          <cell r="F2733">
            <v>3000000</v>
          </cell>
          <cell r="G2733">
            <v>35</v>
          </cell>
        </row>
        <row r="2734">
          <cell r="F2734">
            <v>4600000</v>
          </cell>
          <cell r="G2734">
            <v>35</v>
          </cell>
        </row>
        <row r="2735">
          <cell r="F2735">
            <v>8175000</v>
          </cell>
          <cell r="G2735">
            <v>35</v>
          </cell>
        </row>
        <row r="2736">
          <cell r="F2736">
            <v>2185000</v>
          </cell>
          <cell r="G2736">
            <v>35</v>
          </cell>
        </row>
        <row r="2737">
          <cell r="F2737">
            <v>283000</v>
          </cell>
          <cell r="G2737">
            <v>11</v>
          </cell>
        </row>
        <row r="2738">
          <cell r="F2738">
            <v>115430000</v>
          </cell>
          <cell r="G2738">
            <v>34</v>
          </cell>
        </row>
        <row r="2739">
          <cell r="F2739">
            <v>9240000</v>
          </cell>
          <cell r="G2739">
            <v>118</v>
          </cell>
        </row>
        <row r="2740">
          <cell r="F2740">
            <v>1180640</v>
          </cell>
          <cell r="G2740">
            <v>7</v>
          </cell>
        </row>
        <row r="2741">
          <cell r="F2741">
            <v>4057120</v>
          </cell>
          <cell r="G2741">
            <v>27</v>
          </cell>
        </row>
        <row r="2742">
          <cell r="F2742">
            <v>3930696</v>
          </cell>
          <cell r="G2742">
            <v>101</v>
          </cell>
        </row>
        <row r="2743">
          <cell r="F2743">
            <v>879902</v>
          </cell>
          <cell r="G2743">
            <v>101</v>
          </cell>
        </row>
        <row r="2744">
          <cell r="F2744">
            <v>2744280</v>
          </cell>
          <cell r="G2744">
            <v>8</v>
          </cell>
        </row>
        <row r="2745">
          <cell r="F2745">
            <v>4025700</v>
          </cell>
          <cell r="G2745">
            <v>8</v>
          </cell>
        </row>
        <row r="2746">
          <cell r="F2746">
            <v>1973239</v>
          </cell>
          <cell r="G2746">
            <v>130</v>
          </cell>
        </row>
        <row r="2747">
          <cell r="F2747">
            <v>3636111</v>
          </cell>
          <cell r="G2747">
            <v>130</v>
          </cell>
        </row>
        <row r="2748">
          <cell r="F2748">
            <v>14932749</v>
          </cell>
          <cell r="G2748">
            <v>130</v>
          </cell>
        </row>
        <row r="2749">
          <cell r="F2749">
            <v>4139681</v>
          </cell>
          <cell r="G2749">
            <v>130</v>
          </cell>
        </row>
        <row r="2750">
          <cell r="F2750">
            <v>1732620</v>
          </cell>
          <cell r="G2750">
            <v>130</v>
          </cell>
        </row>
        <row r="2751">
          <cell r="F2751">
            <v>4552540</v>
          </cell>
          <cell r="G2751">
            <v>130</v>
          </cell>
        </row>
        <row r="2752">
          <cell r="F2752">
            <v>974739</v>
          </cell>
          <cell r="G2752">
            <v>130</v>
          </cell>
        </row>
        <row r="2753">
          <cell r="F2753">
            <v>20200000</v>
          </cell>
          <cell r="G2753">
            <v>135</v>
          </cell>
        </row>
        <row r="2754">
          <cell r="F2754">
            <v>3015000</v>
          </cell>
          <cell r="G2754">
            <v>135</v>
          </cell>
        </row>
        <row r="2755">
          <cell r="F2755">
            <v>12795000</v>
          </cell>
          <cell r="G2755">
            <v>135</v>
          </cell>
        </row>
        <row r="2756">
          <cell r="F2756">
            <v>3500000</v>
          </cell>
          <cell r="G2756">
            <v>135</v>
          </cell>
        </row>
        <row r="2757">
          <cell r="F2757">
            <v>2500000</v>
          </cell>
          <cell r="G2757">
            <v>135</v>
          </cell>
        </row>
        <row r="2758">
          <cell r="F2758">
            <v>530000</v>
          </cell>
          <cell r="G2758">
            <v>135</v>
          </cell>
        </row>
        <row r="2759">
          <cell r="F2759">
            <v>500000</v>
          </cell>
          <cell r="G2759">
            <v>135</v>
          </cell>
        </row>
        <row r="2760">
          <cell r="F2760">
            <v>500000</v>
          </cell>
          <cell r="G2760">
            <v>135</v>
          </cell>
        </row>
        <row r="2761">
          <cell r="F2761">
            <v>530000</v>
          </cell>
          <cell r="G2761">
            <v>135</v>
          </cell>
        </row>
        <row r="2762">
          <cell r="F2762">
            <v>342000</v>
          </cell>
          <cell r="G2762">
            <v>122</v>
          </cell>
        </row>
        <row r="2763">
          <cell r="F2763">
            <v>1410000</v>
          </cell>
          <cell r="G2763">
            <v>122</v>
          </cell>
        </row>
        <row r="2764">
          <cell r="F2764">
            <v>615500</v>
          </cell>
          <cell r="G2764">
            <v>122</v>
          </cell>
        </row>
        <row r="2765">
          <cell r="F2765">
            <v>954000</v>
          </cell>
          <cell r="G2765">
            <v>122</v>
          </cell>
        </row>
        <row r="2766">
          <cell r="F2766">
            <v>259600</v>
          </cell>
          <cell r="G2766">
            <v>122</v>
          </cell>
        </row>
        <row r="2767">
          <cell r="F2767">
            <v>63000</v>
          </cell>
          <cell r="G2767">
            <v>122</v>
          </cell>
        </row>
        <row r="2768">
          <cell r="F2768">
            <v>865200</v>
          </cell>
          <cell r="G2768">
            <v>122</v>
          </cell>
        </row>
        <row r="2769">
          <cell r="F2769">
            <v>540000</v>
          </cell>
          <cell r="G2769">
            <v>122</v>
          </cell>
        </row>
        <row r="2770">
          <cell r="F2770">
            <v>1104000</v>
          </cell>
          <cell r="G2770">
            <v>35</v>
          </cell>
        </row>
        <row r="2771">
          <cell r="F2771">
            <v>483000</v>
          </cell>
          <cell r="G2771">
            <v>35</v>
          </cell>
        </row>
        <row r="2772">
          <cell r="F2772">
            <v>564001</v>
          </cell>
          <cell r="G2772">
            <v>134</v>
          </cell>
        </row>
        <row r="2773">
          <cell r="F2773">
            <v>808000</v>
          </cell>
          <cell r="G2773">
            <v>134</v>
          </cell>
        </row>
        <row r="2774">
          <cell r="F2774">
            <v>1807999</v>
          </cell>
          <cell r="G2774">
            <v>134</v>
          </cell>
        </row>
        <row r="2775">
          <cell r="F2775">
            <v>702670</v>
          </cell>
          <cell r="G2775">
            <v>140</v>
          </cell>
        </row>
        <row r="2776">
          <cell r="F2776">
            <v>342000</v>
          </cell>
          <cell r="G2776">
            <v>140</v>
          </cell>
        </row>
        <row r="2777">
          <cell r="F2777">
            <v>35775</v>
          </cell>
          <cell r="G2777">
            <v>15145</v>
          </cell>
        </row>
        <row r="2778">
          <cell r="F2778">
            <v>1812000</v>
          </cell>
          <cell r="G2778">
            <v>139</v>
          </cell>
        </row>
        <row r="2779">
          <cell r="F2779">
            <v>-416987</v>
          </cell>
          <cell r="G2779">
            <v>139</v>
          </cell>
        </row>
        <row r="2780">
          <cell r="F2780">
            <v>839200</v>
          </cell>
          <cell r="G2780">
            <v>139</v>
          </cell>
        </row>
        <row r="2781">
          <cell r="F2781">
            <v>-187594</v>
          </cell>
          <cell r="G2781">
            <v>139</v>
          </cell>
        </row>
        <row r="2782">
          <cell r="F2782">
            <v>1812000</v>
          </cell>
          <cell r="G2782">
            <v>139</v>
          </cell>
        </row>
        <row r="2783">
          <cell r="F2783">
            <v>-416986</v>
          </cell>
          <cell r="G2783">
            <v>139</v>
          </cell>
        </row>
        <row r="2784">
          <cell r="F2784">
            <v>520800</v>
          </cell>
          <cell r="G2784">
            <v>139</v>
          </cell>
        </row>
        <row r="2785">
          <cell r="F2785">
            <v>-131456</v>
          </cell>
          <cell r="G2785">
            <v>139</v>
          </cell>
        </row>
        <row r="2786">
          <cell r="F2786">
            <v>978400</v>
          </cell>
          <cell r="G2786">
            <v>139</v>
          </cell>
        </row>
        <row r="2787">
          <cell r="F2787">
            <v>-214654</v>
          </cell>
          <cell r="G2787">
            <v>139</v>
          </cell>
        </row>
        <row r="2788">
          <cell r="F2788">
            <v>27109390</v>
          </cell>
          <cell r="G2788">
            <v>133</v>
          </cell>
        </row>
        <row r="2789">
          <cell r="F2789">
            <v>9766400</v>
          </cell>
          <cell r="G2789">
            <v>133</v>
          </cell>
        </row>
        <row r="2790">
          <cell r="F2790">
            <v>1020360</v>
          </cell>
          <cell r="G2790">
            <v>120</v>
          </cell>
        </row>
        <row r="2791">
          <cell r="F2791">
            <v>111075200</v>
          </cell>
          <cell r="G2791">
            <v>36</v>
          </cell>
        </row>
        <row r="2792">
          <cell r="F2792">
            <v>2958800</v>
          </cell>
          <cell r="G2792">
            <v>36</v>
          </cell>
        </row>
        <row r="2793">
          <cell r="F2793">
            <v>2806500</v>
          </cell>
          <cell r="G2793">
            <v>36</v>
          </cell>
        </row>
        <row r="2794">
          <cell r="F2794">
            <v>22247114</v>
          </cell>
          <cell r="G2794">
            <v>36</v>
          </cell>
        </row>
        <row r="2795">
          <cell r="F2795">
            <v>16492000</v>
          </cell>
          <cell r="G2795">
            <v>36</v>
          </cell>
        </row>
        <row r="2796">
          <cell r="F2796">
            <v>9026130</v>
          </cell>
          <cell r="G2796">
            <v>36</v>
          </cell>
        </row>
        <row r="2797">
          <cell r="F2797">
            <v>699183</v>
          </cell>
          <cell r="G2797">
            <v>36</v>
          </cell>
        </row>
        <row r="2798">
          <cell r="F2798">
            <v>37428594</v>
          </cell>
          <cell r="G2798">
            <v>36</v>
          </cell>
        </row>
        <row r="2799">
          <cell r="F2799">
            <v>3557750</v>
          </cell>
          <cell r="G2799">
            <v>36</v>
          </cell>
        </row>
        <row r="2800">
          <cell r="F2800">
            <v>100698</v>
          </cell>
          <cell r="G2800">
            <v>36</v>
          </cell>
        </row>
        <row r="2801">
          <cell r="F2801">
            <v>44275050</v>
          </cell>
          <cell r="G2801">
            <v>36</v>
          </cell>
        </row>
        <row r="2802">
          <cell r="F2802">
            <v>13578642</v>
          </cell>
          <cell r="G2802">
            <v>36</v>
          </cell>
        </row>
        <row r="2803">
          <cell r="F2803">
            <v>10057560</v>
          </cell>
          <cell r="G2803">
            <v>36</v>
          </cell>
        </row>
        <row r="2804">
          <cell r="F2804">
            <v>2275400</v>
          </cell>
          <cell r="G2804">
            <v>36</v>
          </cell>
        </row>
        <row r="2805">
          <cell r="F2805">
            <v>690867</v>
          </cell>
          <cell r="G2805">
            <v>36</v>
          </cell>
        </row>
        <row r="2806">
          <cell r="F2806">
            <v>174000</v>
          </cell>
          <cell r="G2806">
            <v>36</v>
          </cell>
        </row>
        <row r="2807">
          <cell r="F2807">
            <v>1444000</v>
          </cell>
          <cell r="G2807">
            <v>36</v>
          </cell>
        </row>
        <row r="2808">
          <cell r="F2808">
            <v>84843</v>
          </cell>
          <cell r="G2808">
            <v>128</v>
          </cell>
        </row>
        <row r="2809">
          <cell r="F2809">
            <v>886690</v>
          </cell>
          <cell r="G2809">
            <v>128</v>
          </cell>
        </row>
        <row r="2810">
          <cell r="F2810">
            <v>439228</v>
          </cell>
          <cell r="G2810">
            <v>128</v>
          </cell>
        </row>
        <row r="2811">
          <cell r="F2811">
            <v>260749</v>
          </cell>
          <cell r="G2811">
            <v>128</v>
          </cell>
        </row>
        <row r="2812">
          <cell r="F2812">
            <v>1324471</v>
          </cell>
          <cell r="G2812">
            <v>128</v>
          </cell>
        </row>
        <row r="2813">
          <cell r="F2813">
            <v>1293865</v>
          </cell>
          <cell r="G2813">
            <v>128</v>
          </cell>
        </row>
        <row r="2814">
          <cell r="F2814">
            <v>7480200</v>
          </cell>
          <cell r="G2814">
            <v>2</v>
          </cell>
        </row>
        <row r="2815">
          <cell r="F2815">
            <v>3480835</v>
          </cell>
          <cell r="G2815">
            <v>124</v>
          </cell>
        </row>
        <row r="2816">
          <cell r="F2816">
            <v>1935000</v>
          </cell>
          <cell r="G2816">
            <v>129</v>
          </cell>
        </row>
        <row r="2817">
          <cell r="F2817">
            <v>1250000</v>
          </cell>
          <cell r="G2817">
            <v>135</v>
          </cell>
        </row>
        <row r="2818">
          <cell r="F2818">
            <v>663800</v>
          </cell>
          <cell r="G2818">
            <v>139</v>
          </cell>
        </row>
        <row r="2819">
          <cell r="F2819">
            <v>-157455</v>
          </cell>
          <cell r="G2819">
            <v>139</v>
          </cell>
        </row>
        <row r="2820">
          <cell r="F2820">
            <v>2675000</v>
          </cell>
          <cell r="G2820">
            <v>140</v>
          </cell>
        </row>
        <row r="2821">
          <cell r="F2821">
            <v>540000</v>
          </cell>
          <cell r="G2821">
            <v>140</v>
          </cell>
        </row>
        <row r="2822">
          <cell r="F2822">
            <v>540000</v>
          </cell>
          <cell r="G2822">
            <v>140</v>
          </cell>
        </row>
        <row r="2823">
          <cell r="F2823">
            <v>839300</v>
          </cell>
          <cell r="G2823">
            <v>140</v>
          </cell>
        </row>
        <row r="2824">
          <cell r="F2824">
            <v>1244000</v>
          </cell>
          <cell r="G2824">
            <v>140</v>
          </cell>
        </row>
        <row r="2825">
          <cell r="F2825">
            <v>504000</v>
          </cell>
          <cell r="G2825">
            <v>140</v>
          </cell>
        </row>
        <row r="2826">
          <cell r="F2826">
            <v>715500</v>
          </cell>
          <cell r="G2826">
            <v>140</v>
          </cell>
        </row>
        <row r="2827">
          <cell r="F2827">
            <v>7813569</v>
          </cell>
          <cell r="G2827">
            <v>23</v>
          </cell>
        </row>
        <row r="2828">
          <cell r="F2828">
            <v>1206000</v>
          </cell>
          <cell r="G2828">
            <v>18</v>
          </cell>
        </row>
        <row r="2829">
          <cell r="F2829">
            <v>2317425</v>
          </cell>
          <cell r="G2829">
            <v>138</v>
          </cell>
        </row>
        <row r="2830">
          <cell r="F2830">
            <v>11000000</v>
          </cell>
          <cell r="G2830">
            <v>35</v>
          </cell>
        </row>
        <row r="2831">
          <cell r="F2831">
            <v>17330000</v>
          </cell>
          <cell r="G2831">
            <v>35</v>
          </cell>
        </row>
        <row r="2832">
          <cell r="F2832">
            <v>330000</v>
          </cell>
          <cell r="G2832">
            <v>121</v>
          </cell>
        </row>
        <row r="2833">
          <cell r="F2833">
            <v>386100</v>
          </cell>
          <cell r="G2833">
            <v>121</v>
          </cell>
        </row>
        <row r="2834">
          <cell r="F2834">
            <v>140000</v>
          </cell>
          <cell r="G2834">
            <v>126</v>
          </cell>
        </row>
        <row r="2835">
          <cell r="F2835">
            <v>7000000</v>
          </cell>
          <cell r="G2835">
            <v>135</v>
          </cell>
        </row>
        <row r="2836">
          <cell r="F2836">
            <v>333800</v>
          </cell>
          <cell r="G2836">
            <v>139</v>
          </cell>
        </row>
        <row r="2837">
          <cell r="F2837">
            <v>-78198</v>
          </cell>
          <cell r="G2837">
            <v>139</v>
          </cell>
        </row>
        <row r="2838">
          <cell r="F2838">
            <v>2009100</v>
          </cell>
          <cell r="G2838">
            <v>140</v>
          </cell>
        </row>
        <row r="2839">
          <cell r="F2839">
            <v>924500</v>
          </cell>
          <cell r="G2839">
            <v>140</v>
          </cell>
        </row>
        <row r="2840">
          <cell r="F2840">
            <v>720000</v>
          </cell>
          <cell r="G2840">
            <v>140</v>
          </cell>
        </row>
        <row r="2841">
          <cell r="F2841">
            <v>720000</v>
          </cell>
          <cell r="G2841">
            <v>140</v>
          </cell>
        </row>
        <row r="2842">
          <cell r="F2842">
            <v>432000</v>
          </cell>
          <cell r="G2842">
            <v>140</v>
          </cell>
        </row>
        <row r="2843">
          <cell r="F2843">
            <v>240094</v>
          </cell>
          <cell r="G2843">
            <v>123</v>
          </cell>
        </row>
        <row r="2844">
          <cell r="F2844">
            <v>923440</v>
          </cell>
          <cell r="G2844">
            <v>123</v>
          </cell>
        </row>
        <row r="2845">
          <cell r="F2845">
            <v>332438</v>
          </cell>
          <cell r="G2845">
            <v>123</v>
          </cell>
        </row>
        <row r="2846">
          <cell r="F2846">
            <v>1182003</v>
          </cell>
          <cell r="G2846">
            <v>123</v>
          </cell>
        </row>
        <row r="2847">
          <cell r="F2847">
            <v>2000000</v>
          </cell>
          <cell r="G2847">
            <v>136</v>
          </cell>
        </row>
        <row r="2848">
          <cell r="F2848">
            <v>1000000</v>
          </cell>
          <cell r="G2848">
            <v>136</v>
          </cell>
        </row>
        <row r="2849">
          <cell r="F2849">
            <v>9660000</v>
          </cell>
          <cell r="G2849">
            <v>136</v>
          </cell>
        </row>
        <row r="2850">
          <cell r="F2850">
            <v>13439500</v>
          </cell>
          <cell r="G2850">
            <v>136</v>
          </cell>
        </row>
        <row r="2851">
          <cell r="F2851">
            <v>75600</v>
          </cell>
          <cell r="G2851">
            <v>122</v>
          </cell>
        </row>
        <row r="2852">
          <cell r="F2852">
            <v>4462120</v>
          </cell>
          <cell r="G2852">
            <v>130</v>
          </cell>
        </row>
        <row r="2853">
          <cell r="F2853">
            <v>407222</v>
          </cell>
          <cell r="G2853">
            <v>130</v>
          </cell>
        </row>
        <row r="2854">
          <cell r="F2854">
            <v>638448</v>
          </cell>
          <cell r="G2854">
            <v>130</v>
          </cell>
        </row>
        <row r="2855">
          <cell r="F2855">
            <v>539400</v>
          </cell>
          <cell r="G2855">
            <v>130</v>
          </cell>
        </row>
        <row r="2856">
          <cell r="F2856">
            <v>420000</v>
          </cell>
          <cell r="G2856">
            <v>130</v>
          </cell>
        </row>
        <row r="2857">
          <cell r="F2857">
            <v>538752</v>
          </cell>
          <cell r="G2857">
            <v>24</v>
          </cell>
        </row>
        <row r="2858">
          <cell r="F2858">
            <v>3662225</v>
          </cell>
          <cell r="G2858">
            <v>10</v>
          </cell>
        </row>
        <row r="2859">
          <cell r="F2859">
            <v>4008220</v>
          </cell>
          <cell r="G2859">
            <v>17</v>
          </cell>
        </row>
        <row r="2860">
          <cell r="F2860">
            <v>701814</v>
          </cell>
          <cell r="G2860">
            <v>123</v>
          </cell>
        </row>
        <row r="2861">
          <cell r="F2861">
            <v>923440</v>
          </cell>
          <cell r="G2861">
            <v>123</v>
          </cell>
        </row>
        <row r="2862">
          <cell r="F2862">
            <v>184688</v>
          </cell>
          <cell r="G2862">
            <v>123</v>
          </cell>
        </row>
        <row r="2863">
          <cell r="F2863">
            <v>738752</v>
          </cell>
          <cell r="G2863">
            <v>123</v>
          </cell>
        </row>
        <row r="2864">
          <cell r="F2864">
            <v>923440</v>
          </cell>
          <cell r="G2864">
            <v>123</v>
          </cell>
        </row>
        <row r="2865">
          <cell r="F2865">
            <v>2221600</v>
          </cell>
          <cell r="G2865">
            <v>134</v>
          </cell>
        </row>
        <row r="2866">
          <cell r="F2866">
            <v>14182500</v>
          </cell>
          <cell r="G2866">
            <v>135</v>
          </cell>
        </row>
        <row r="2867">
          <cell r="F2867">
            <v>9600000</v>
          </cell>
          <cell r="G2867">
            <v>35</v>
          </cell>
        </row>
        <row r="2868">
          <cell r="F2868">
            <v>4569998.9800000004</v>
          </cell>
          <cell r="G2868">
            <v>34</v>
          </cell>
        </row>
        <row r="2869">
          <cell r="F2869">
            <v>6226000</v>
          </cell>
          <cell r="G2869">
            <v>39</v>
          </cell>
        </row>
        <row r="2870">
          <cell r="F2870">
            <v>4867111</v>
          </cell>
          <cell r="G2870">
            <v>37</v>
          </cell>
        </row>
        <row r="2871">
          <cell r="F2871">
            <v>4161288</v>
          </cell>
          <cell r="G2871">
            <v>37</v>
          </cell>
        </row>
        <row r="2872">
          <cell r="F2872">
            <v>269721</v>
          </cell>
          <cell r="G2872">
            <v>37</v>
          </cell>
        </row>
        <row r="2873">
          <cell r="F2873">
            <v>3796419</v>
          </cell>
          <cell r="G2873">
            <v>37</v>
          </cell>
        </row>
        <row r="2874">
          <cell r="F2874">
            <v>2467798</v>
          </cell>
          <cell r="G2874">
            <v>37</v>
          </cell>
        </row>
        <row r="2875">
          <cell r="F2875">
            <v>3837044</v>
          </cell>
          <cell r="G2875">
            <v>37</v>
          </cell>
        </row>
        <row r="2876">
          <cell r="F2876">
            <v>1086214</v>
          </cell>
          <cell r="G2876">
            <v>37</v>
          </cell>
        </row>
        <row r="2877">
          <cell r="F2877">
            <v>3378190</v>
          </cell>
          <cell r="G2877">
            <v>37</v>
          </cell>
        </row>
        <row r="2878">
          <cell r="F2878">
            <v>898405</v>
          </cell>
          <cell r="G2878">
            <v>37</v>
          </cell>
        </row>
        <row r="2879">
          <cell r="F2879">
            <v>409752</v>
          </cell>
          <cell r="G2879">
            <v>37</v>
          </cell>
        </row>
        <row r="2880">
          <cell r="F2880">
            <v>1630852</v>
          </cell>
          <cell r="G2880">
            <v>37</v>
          </cell>
        </row>
        <row r="2881">
          <cell r="F2881">
            <v>1417112</v>
          </cell>
          <cell r="G2881">
            <v>37</v>
          </cell>
        </row>
        <row r="2882">
          <cell r="F2882">
            <v>1523617</v>
          </cell>
          <cell r="G2882">
            <v>37</v>
          </cell>
        </row>
        <row r="2883">
          <cell r="F2883">
            <v>7557379</v>
          </cell>
          <cell r="G2883">
            <v>37</v>
          </cell>
        </row>
        <row r="2884">
          <cell r="F2884">
            <v>2611368</v>
          </cell>
          <cell r="G2884">
            <v>37</v>
          </cell>
        </row>
        <row r="2885">
          <cell r="F2885">
            <v>3875040</v>
          </cell>
          <cell r="G2885">
            <v>116</v>
          </cell>
        </row>
        <row r="2886">
          <cell r="F2886">
            <v>9120000</v>
          </cell>
          <cell r="G2886">
            <v>35</v>
          </cell>
        </row>
        <row r="2887">
          <cell r="F2887">
            <v>356126</v>
          </cell>
          <cell r="G2887">
            <v>128</v>
          </cell>
        </row>
        <row r="2888">
          <cell r="F2888">
            <v>1226511</v>
          </cell>
          <cell r="G2888">
            <v>128</v>
          </cell>
        </row>
        <row r="2889">
          <cell r="F2889">
            <v>5242653</v>
          </cell>
          <cell r="G2889">
            <v>128</v>
          </cell>
        </row>
        <row r="2890">
          <cell r="F2890">
            <v>1715803</v>
          </cell>
          <cell r="G2890">
            <v>128</v>
          </cell>
        </row>
        <row r="2891">
          <cell r="F2891">
            <v>439085</v>
          </cell>
          <cell r="G2891">
            <v>128</v>
          </cell>
        </row>
        <row r="2892">
          <cell r="F2892">
            <v>532014</v>
          </cell>
          <cell r="G2892">
            <v>128</v>
          </cell>
        </row>
        <row r="2893">
          <cell r="F2893">
            <v>160439</v>
          </cell>
          <cell r="G2893">
            <v>128</v>
          </cell>
        </row>
        <row r="2894">
          <cell r="F2894">
            <v>206300</v>
          </cell>
          <cell r="G2894">
            <v>128</v>
          </cell>
        </row>
        <row r="2895">
          <cell r="F2895">
            <v>652514</v>
          </cell>
          <cell r="G2895">
            <v>128</v>
          </cell>
        </row>
        <row r="2896">
          <cell r="F2896">
            <v>960432</v>
          </cell>
          <cell r="G2896">
            <v>128</v>
          </cell>
        </row>
        <row r="2897">
          <cell r="F2897">
            <v>443619</v>
          </cell>
          <cell r="G2897">
            <v>128</v>
          </cell>
        </row>
        <row r="2898">
          <cell r="F2898">
            <v>886690</v>
          </cell>
          <cell r="G2898">
            <v>128</v>
          </cell>
        </row>
        <row r="2899">
          <cell r="F2899">
            <v>496031</v>
          </cell>
          <cell r="G2899">
            <v>128</v>
          </cell>
        </row>
        <row r="2900">
          <cell r="F2900">
            <v>1067177</v>
          </cell>
          <cell r="G2900">
            <v>128</v>
          </cell>
        </row>
        <row r="2901">
          <cell r="F2901">
            <v>886690</v>
          </cell>
          <cell r="G2901">
            <v>128</v>
          </cell>
        </row>
        <row r="2902">
          <cell r="F2902">
            <v>744046</v>
          </cell>
          <cell r="G2902">
            <v>128</v>
          </cell>
        </row>
        <row r="2903">
          <cell r="F2903">
            <v>1067177</v>
          </cell>
          <cell r="G2903">
            <v>128</v>
          </cell>
        </row>
        <row r="2904">
          <cell r="F2904">
            <v>7813569</v>
          </cell>
          <cell r="G2904">
            <v>23</v>
          </cell>
        </row>
        <row r="2905">
          <cell r="F2905">
            <v>714096</v>
          </cell>
          <cell r="G2905">
            <v>130</v>
          </cell>
        </row>
        <row r="2906">
          <cell r="F2906">
            <v>420000</v>
          </cell>
          <cell r="G2906">
            <v>130</v>
          </cell>
        </row>
        <row r="2907">
          <cell r="F2907">
            <v>1822540</v>
          </cell>
          <cell r="G2907">
            <v>130</v>
          </cell>
        </row>
        <row r="2908">
          <cell r="F2908">
            <v>10668960</v>
          </cell>
          <cell r="G2908">
            <v>130</v>
          </cell>
        </row>
        <row r="2909">
          <cell r="F2909">
            <v>1612540</v>
          </cell>
          <cell r="G2909">
            <v>130</v>
          </cell>
        </row>
        <row r="2910">
          <cell r="F2910">
            <v>865000</v>
          </cell>
          <cell r="G2910">
            <v>131</v>
          </cell>
        </row>
        <row r="2911">
          <cell r="F2911">
            <v>2365000</v>
          </cell>
          <cell r="G2911">
            <v>131</v>
          </cell>
        </row>
        <row r="2912">
          <cell r="F2912">
            <v>5540000</v>
          </cell>
          <cell r="G2912">
            <v>131</v>
          </cell>
        </row>
        <row r="2913">
          <cell r="F2913">
            <v>5700000</v>
          </cell>
          <cell r="G2913">
            <v>131</v>
          </cell>
        </row>
        <row r="2914">
          <cell r="F2914">
            <v>336000</v>
          </cell>
          <cell r="G2914">
            <v>131</v>
          </cell>
        </row>
        <row r="2915">
          <cell r="F2915">
            <v>1709000</v>
          </cell>
          <cell r="G2915">
            <v>135</v>
          </cell>
        </row>
        <row r="2916">
          <cell r="F2916">
            <v>2500000</v>
          </cell>
          <cell r="G2916">
            <v>135</v>
          </cell>
        </row>
        <row r="2917">
          <cell r="F2917">
            <v>1250000</v>
          </cell>
          <cell r="G2917">
            <v>135</v>
          </cell>
        </row>
        <row r="2918">
          <cell r="F2918">
            <v>1000000</v>
          </cell>
          <cell r="G2918">
            <v>135</v>
          </cell>
        </row>
        <row r="2919">
          <cell r="F2919">
            <v>17310000</v>
          </cell>
          <cell r="G2919">
            <v>135</v>
          </cell>
        </row>
        <row r="2920">
          <cell r="F2920">
            <v>3200000</v>
          </cell>
          <cell r="G2920">
            <v>135</v>
          </cell>
        </row>
        <row r="2921">
          <cell r="F2921">
            <v>1013500</v>
          </cell>
          <cell r="G2921">
            <v>140</v>
          </cell>
        </row>
        <row r="2922">
          <cell r="F2922">
            <v>1260000</v>
          </cell>
          <cell r="G2922">
            <v>140</v>
          </cell>
        </row>
        <row r="2923">
          <cell r="F2923">
            <v>689950</v>
          </cell>
          <cell r="G2923">
            <v>140</v>
          </cell>
        </row>
        <row r="2924">
          <cell r="F2924">
            <v>855000</v>
          </cell>
          <cell r="G2924">
            <v>140</v>
          </cell>
        </row>
        <row r="2925">
          <cell r="F2925">
            <v>540000</v>
          </cell>
          <cell r="G2925">
            <v>140</v>
          </cell>
        </row>
        <row r="2926">
          <cell r="F2926">
            <v>943000</v>
          </cell>
          <cell r="G2926">
            <v>140</v>
          </cell>
        </row>
        <row r="2927">
          <cell r="F2927">
            <v>900000</v>
          </cell>
          <cell r="G2927">
            <v>140</v>
          </cell>
        </row>
        <row r="2928">
          <cell r="F2928">
            <v>532900</v>
          </cell>
          <cell r="G2928">
            <v>140</v>
          </cell>
        </row>
        <row r="2929">
          <cell r="F2929">
            <v>360000</v>
          </cell>
          <cell r="G2929">
            <v>140</v>
          </cell>
        </row>
        <row r="2930">
          <cell r="F2930">
            <v>322200</v>
          </cell>
          <cell r="G2930">
            <v>140</v>
          </cell>
        </row>
        <row r="2931">
          <cell r="F2931">
            <v>1278400</v>
          </cell>
          <cell r="G2931">
            <v>140</v>
          </cell>
        </row>
        <row r="2932">
          <cell r="F2932">
            <v>720000</v>
          </cell>
          <cell r="G2932">
            <v>140</v>
          </cell>
        </row>
        <row r="2933">
          <cell r="F2933">
            <v>301950</v>
          </cell>
          <cell r="G2933">
            <v>139</v>
          </cell>
        </row>
        <row r="2934">
          <cell r="F2934">
            <v>819000</v>
          </cell>
          <cell r="G2934">
            <v>139</v>
          </cell>
        </row>
        <row r="2935">
          <cell r="F2935">
            <v>2441250</v>
          </cell>
          <cell r="G2935">
            <v>139</v>
          </cell>
        </row>
        <row r="2936">
          <cell r="F2936">
            <v>465300</v>
          </cell>
          <cell r="G2936">
            <v>139</v>
          </cell>
        </row>
        <row r="2937">
          <cell r="F2937">
            <v>200000</v>
          </cell>
          <cell r="G2937">
            <v>126</v>
          </cell>
        </row>
        <row r="2938">
          <cell r="F2938">
            <v>300000</v>
          </cell>
          <cell r="G2938">
            <v>126</v>
          </cell>
        </row>
        <row r="2939">
          <cell r="F2939">
            <v>1680000</v>
          </cell>
          <cell r="G2939">
            <v>126</v>
          </cell>
        </row>
        <row r="2940">
          <cell r="F2940">
            <v>300000</v>
          </cell>
          <cell r="G2940">
            <v>126</v>
          </cell>
        </row>
        <row r="2941">
          <cell r="F2941">
            <v>200000</v>
          </cell>
          <cell r="G2941">
            <v>126</v>
          </cell>
        </row>
        <row r="2942">
          <cell r="F2942">
            <v>2000000</v>
          </cell>
          <cell r="G2942">
            <v>126</v>
          </cell>
        </row>
        <row r="2943">
          <cell r="F2943">
            <v>6348000</v>
          </cell>
          <cell r="G2943">
            <v>35</v>
          </cell>
        </row>
        <row r="2944">
          <cell r="F2944">
            <v>3450000</v>
          </cell>
          <cell r="G2944">
            <v>35</v>
          </cell>
        </row>
        <row r="2945">
          <cell r="F2945">
            <v>3450000</v>
          </cell>
          <cell r="G2945">
            <v>35</v>
          </cell>
        </row>
        <row r="2946">
          <cell r="F2946">
            <v>5704000</v>
          </cell>
          <cell r="G2946">
            <v>35</v>
          </cell>
        </row>
        <row r="2947">
          <cell r="F2947">
            <v>483000</v>
          </cell>
          <cell r="G2947">
            <v>35</v>
          </cell>
        </row>
        <row r="2948">
          <cell r="F2948">
            <v>230622</v>
          </cell>
          <cell r="G2948">
            <v>123</v>
          </cell>
        </row>
        <row r="2949">
          <cell r="F2949">
            <v>115311</v>
          </cell>
          <cell r="G2949">
            <v>123</v>
          </cell>
        </row>
        <row r="2950">
          <cell r="F2950">
            <v>184498</v>
          </cell>
          <cell r="G2950">
            <v>123</v>
          </cell>
        </row>
        <row r="2951">
          <cell r="F2951">
            <v>576555</v>
          </cell>
          <cell r="G2951">
            <v>123</v>
          </cell>
        </row>
        <row r="2952">
          <cell r="F2952">
            <v>311340</v>
          </cell>
          <cell r="G2952">
            <v>123</v>
          </cell>
        </row>
        <row r="2953">
          <cell r="F2953">
            <v>461244</v>
          </cell>
          <cell r="G2953">
            <v>123</v>
          </cell>
        </row>
        <row r="2954">
          <cell r="F2954">
            <v>358736</v>
          </cell>
          <cell r="G2954">
            <v>37</v>
          </cell>
        </row>
        <row r="2955">
          <cell r="F2955">
            <v>978398</v>
          </cell>
          <cell r="G2955">
            <v>37</v>
          </cell>
        </row>
        <row r="2956">
          <cell r="F2956">
            <v>2367554</v>
          </cell>
          <cell r="G2956">
            <v>37</v>
          </cell>
        </row>
        <row r="2957">
          <cell r="F2957">
            <v>383982</v>
          </cell>
          <cell r="G2957">
            <v>37</v>
          </cell>
        </row>
        <row r="2958">
          <cell r="F2958">
            <v>2373895</v>
          </cell>
          <cell r="G2958">
            <v>37</v>
          </cell>
        </row>
        <row r="2959">
          <cell r="F2959">
            <v>1316457</v>
          </cell>
          <cell r="G2959">
            <v>37</v>
          </cell>
        </row>
        <row r="2960">
          <cell r="F2960">
            <v>6335560</v>
          </cell>
          <cell r="G2960">
            <v>15</v>
          </cell>
        </row>
        <row r="2961">
          <cell r="F2961">
            <v>522000</v>
          </cell>
          <cell r="G2961">
            <v>127</v>
          </cell>
        </row>
        <row r="2962">
          <cell r="F2962">
            <v>9998576</v>
          </cell>
          <cell r="G2962">
            <v>25</v>
          </cell>
        </row>
        <row r="2963">
          <cell r="F2963">
            <v>1468924</v>
          </cell>
          <cell r="G2963">
            <v>1</v>
          </cell>
        </row>
        <row r="2964">
          <cell r="F2964">
            <v>1097712</v>
          </cell>
          <cell r="G2964">
            <v>8</v>
          </cell>
        </row>
        <row r="2965">
          <cell r="F2965">
            <v>3354750</v>
          </cell>
          <cell r="G2965">
            <v>8</v>
          </cell>
        </row>
        <row r="2966">
          <cell r="F2966">
            <v>2975055</v>
          </cell>
          <cell r="G2966">
            <v>26</v>
          </cell>
        </row>
        <row r="2967">
          <cell r="F2967">
            <v>5774591</v>
          </cell>
          <cell r="G2967">
            <v>12</v>
          </cell>
        </row>
        <row r="2968">
          <cell r="F2968">
            <v>1836000</v>
          </cell>
          <cell r="G2968">
            <v>5</v>
          </cell>
        </row>
        <row r="2969">
          <cell r="F2969">
            <v>36000</v>
          </cell>
          <cell r="G2969">
            <v>11</v>
          </cell>
        </row>
        <row r="2970">
          <cell r="F2970">
            <v>10824003</v>
          </cell>
          <cell r="G2970" t="str">
            <v>006-2017</v>
          </cell>
        </row>
        <row r="2971">
          <cell r="F2971">
            <v>4250000</v>
          </cell>
          <cell r="G2971">
            <v>30</v>
          </cell>
        </row>
        <row r="2972">
          <cell r="F2972">
            <v>41900000</v>
          </cell>
          <cell r="G2972">
            <v>35</v>
          </cell>
        </row>
        <row r="2973">
          <cell r="F2973">
            <v>1755000</v>
          </cell>
          <cell r="G2973">
            <v>35</v>
          </cell>
        </row>
        <row r="2974">
          <cell r="F2974">
            <v>3703000</v>
          </cell>
          <cell r="G2974">
            <v>35</v>
          </cell>
        </row>
        <row r="2975">
          <cell r="F2975">
            <v>33782000</v>
          </cell>
          <cell r="G2975">
            <v>35</v>
          </cell>
        </row>
        <row r="2976">
          <cell r="F2976">
            <v>15100000</v>
          </cell>
          <cell r="G2976">
            <v>35</v>
          </cell>
        </row>
        <row r="2977">
          <cell r="F2977">
            <v>3864000</v>
          </cell>
          <cell r="G2977">
            <v>35</v>
          </cell>
        </row>
        <row r="2978">
          <cell r="F2978">
            <v>1200000</v>
          </cell>
          <cell r="G2978">
            <v>35</v>
          </cell>
        </row>
        <row r="2979">
          <cell r="F2979">
            <v>920000</v>
          </cell>
          <cell r="G2979">
            <v>35</v>
          </cell>
        </row>
        <row r="2980">
          <cell r="F2980">
            <v>7690000</v>
          </cell>
          <cell r="G2980">
            <v>35</v>
          </cell>
        </row>
        <row r="2981">
          <cell r="F2981">
            <v>3404000</v>
          </cell>
          <cell r="G2981">
            <v>35</v>
          </cell>
        </row>
        <row r="2982">
          <cell r="F2982">
            <v>384751</v>
          </cell>
          <cell r="G2982">
            <v>37</v>
          </cell>
        </row>
        <row r="2983">
          <cell r="F2983">
            <v>603518</v>
          </cell>
          <cell r="G2983">
            <v>37</v>
          </cell>
        </row>
        <row r="2984">
          <cell r="F2984">
            <v>1597761</v>
          </cell>
          <cell r="G2984">
            <v>37</v>
          </cell>
        </row>
        <row r="2985">
          <cell r="F2985">
            <v>384751</v>
          </cell>
          <cell r="G2985">
            <v>37</v>
          </cell>
        </row>
        <row r="2986">
          <cell r="F2986">
            <v>834749</v>
          </cell>
          <cell r="G2986">
            <v>37</v>
          </cell>
        </row>
        <row r="2987">
          <cell r="F2987">
            <v>2360333</v>
          </cell>
          <cell r="G2987">
            <v>37</v>
          </cell>
        </row>
        <row r="2988">
          <cell r="F2988">
            <v>2702205</v>
          </cell>
          <cell r="G2988">
            <v>37</v>
          </cell>
        </row>
        <row r="2989">
          <cell r="F2989">
            <v>898414</v>
          </cell>
          <cell r="G2989">
            <v>37</v>
          </cell>
        </row>
        <row r="2990">
          <cell r="F2990">
            <v>315876</v>
          </cell>
          <cell r="G2990">
            <v>37</v>
          </cell>
        </row>
        <row r="2991">
          <cell r="F2991">
            <v>987119</v>
          </cell>
          <cell r="G2991">
            <v>37</v>
          </cell>
        </row>
        <row r="2992">
          <cell r="F2992">
            <v>327998</v>
          </cell>
          <cell r="G2992">
            <v>37</v>
          </cell>
        </row>
        <row r="2993">
          <cell r="F2993">
            <v>825910</v>
          </cell>
          <cell r="G2993">
            <v>37</v>
          </cell>
        </row>
        <row r="2994">
          <cell r="F2994">
            <v>1208114</v>
          </cell>
          <cell r="G2994">
            <v>37</v>
          </cell>
        </row>
        <row r="2995">
          <cell r="F2995">
            <v>711703</v>
          </cell>
          <cell r="G2995">
            <v>37</v>
          </cell>
        </row>
        <row r="2996">
          <cell r="F2996">
            <v>2384091</v>
          </cell>
          <cell r="G2996">
            <v>37</v>
          </cell>
        </row>
        <row r="2997">
          <cell r="F2997">
            <v>120000</v>
          </cell>
          <cell r="G2997">
            <v>38</v>
          </cell>
        </row>
        <row r="2998">
          <cell r="F2998">
            <v>360000</v>
          </cell>
          <cell r="G2998">
            <v>38</v>
          </cell>
        </row>
        <row r="2999">
          <cell r="F2999">
            <v>720000</v>
          </cell>
          <cell r="G2999">
            <v>38</v>
          </cell>
        </row>
        <row r="3000">
          <cell r="F3000">
            <v>480000</v>
          </cell>
          <cell r="G3000">
            <v>38</v>
          </cell>
        </row>
        <row r="3001">
          <cell r="F3001">
            <v>720000</v>
          </cell>
          <cell r="G3001">
            <v>38</v>
          </cell>
        </row>
        <row r="3002">
          <cell r="F3002">
            <v>216000</v>
          </cell>
          <cell r="G3002">
            <v>38</v>
          </cell>
        </row>
        <row r="3003">
          <cell r="F3003">
            <v>168000</v>
          </cell>
          <cell r="G3003">
            <v>38</v>
          </cell>
        </row>
        <row r="3004">
          <cell r="F3004">
            <v>216000</v>
          </cell>
          <cell r="G3004">
            <v>38</v>
          </cell>
        </row>
        <row r="3005">
          <cell r="F3005">
            <v>288000</v>
          </cell>
          <cell r="G3005">
            <v>38</v>
          </cell>
        </row>
        <row r="3006">
          <cell r="F3006">
            <v>810000</v>
          </cell>
          <cell r="G3006">
            <v>38</v>
          </cell>
        </row>
        <row r="3007">
          <cell r="F3007">
            <v>144000</v>
          </cell>
          <cell r="G3007">
            <v>38</v>
          </cell>
        </row>
        <row r="3008">
          <cell r="F3008">
            <v>288000</v>
          </cell>
          <cell r="G3008">
            <v>38</v>
          </cell>
        </row>
        <row r="3009">
          <cell r="F3009">
            <v>360000</v>
          </cell>
          <cell r="G3009">
            <v>38</v>
          </cell>
        </row>
        <row r="3010">
          <cell r="F3010">
            <v>720000</v>
          </cell>
          <cell r="G3010">
            <v>38</v>
          </cell>
        </row>
        <row r="3011">
          <cell r="F3011">
            <v>720000</v>
          </cell>
          <cell r="G3011">
            <v>38</v>
          </cell>
        </row>
        <row r="3012">
          <cell r="F3012">
            <v>720000</v>
          </cell>
          <cell r="G3012">
            <v>38</v>
          </cell>
        </row>
        <row r="3013">
          <cell r="F3013">
            <v>238500</v>
          </cell>
          <cell r="G3013">
            <v>122</v>
          </cell>
        </row>
        <row r="3014">
          <cell r="F3014">
            <v>126842</v>
          </cell>
          <cell r="G3014">
            <v>123</v>
          </cell>
        </row>
        <row r="3015">
          <cell r="F3015">
            <v>230622</v>
          </cell>
          <cell r="G3015">
            <v>123</v>
          </cell>
        </row>
        <row r="3016">
          <cell r="F3016">
            <v>161435</v>
          </cell>
          <cell r="G3016">
            <v>123</v>
          </cell>
        </row>
        <row r="3017">
          <cell r="F3017">
            <v>772584</v>
          </cell>
          <cell r="G3017">
            <v>123</v>
          </cell>
        </row>
        <row r="3018">
          <cell r="F3018">
            <v>369376</v>
          </cell>
          <cell r="G3018">
            <v>123</v>
          </cell>
        </row>
        <row r="3019">
          <cell r="F3019">
            <v>160000</v>
          </cell>
          <cell r="G3019">
            <v>126</v>
          </cell>
        </row>
        <row r="3020">
          <cell r="F3020">
            <v>680000</v>
          </cell>
          <cell r="G3020">
            <v>126</v>
          </cell>
        </row>
        <row r="3021">
          <cell r="F3021">
            <v>280000</v>
          </cell>
          <cell r="G3021">
            <v>126</v>
          </cell>
        </row>
        <row r="3022">
          <cell r="F3022">
            <v>400000</v>
          </cell>
          <cell r="G3022">
            <v>126</v>
          </cell>
        </row>
        <row r="3023">
          <cell r="F3023">
            <v>400000</v>
          </cell>
          <cell r="G3023">
            <v>126</v>
          </cell>
        </row>
        <row r="3024">
          <cell r="F3024">
            <v>1134096</v>
          </cell>
          <cell r="G3024">
            <v>130</v>
          </cell>
        </row>
        <row r="3025">
          <cell r="F3025">
            <v>264216</v>
          </cell>
          <cell r="G3025">
            <v>130</v>
          </cell>
        </row>
        <row r="3026">
          <cell r="F3026">
            <v>1627668</v>
          </cell>
          <cell r="G3026">
            <v>130</v>
          </cell>
        </row>
        <row r="3027">
          <cell r="F3027">
            <v>1192540</v>
          </cell>
          <cell r="G3027">
            <v>130</v>
          </cell>
        </row>
        <row r="3028">
          <cell r="F3028">
            <v>1543644</v>
          </cell>
          <cell r="G3028">
            <v>130</v>
          </cell>
        </row>
        <row r="3029">
          <cell r="F3029">
            <v>840000</v>
          </cell>
          <cell r="G3029">
            <v>130</v>
          </cell>
        </row>
        <row r="3030">
          <cell r="F3030">
            <v>2452540</v>
          </cell>
          <cell r="G3030">
            <v>130</v>
          </cell>
        </row>
        <row r="3031">
          <cell r="F3031">
            <v>1402540</v>
          </cell>
          <cell r="G3031">
            <v>130</v>
          </cell>
        </row>
        <row r="3032">
          <cell r="F3032">
            <v>1543644</v>
          </cell>
          <cell r="G3032">
            <v>130</v>
          </cell>
        </row>
        <row r="3033">
          <cell r="F3033">
            <v>1380000</v>
          </cell>
          <cell r="G3033">
            <v>131</v>
          </cell>
        </row>
        <row r="3034">
          <cell r="F3034">
            <v>8450000</v>
          </cell>
          <cell r="G3034">
            <v>131</v>
          </cell>
        </row>
        <row r="3035">
          <cell r="F3035">
            <v>2320000</v>
          </cell>
          <cell r="G3035">
            <v>131</v>
          </cell>
        </row>
        <row r="3036">
          <cell r="F3036">
            <v>1800000</v>
          </cell>
          <cell r="G3036">
            <v>131</v>
          </cell>
        </row>
        <row r="3037">
          <cell r="F3037">
            <v>2514000</v>
          </cell>
          <cell r="G3037">
            <v>131</v>
          </cell>
        </row>
        <row r="3038">
          <cell r="F3038">
            <v>1250000</v>
          </cell>
          <cell r="G3038">
            <v>135</v>
          </cell>
        </row>
        <row r="3039">
          <cell r="F3039">
            <v>1985500</v>
          </cell>
          <cell r="G3039">
            <v>135</v>
          </cell>
        </row>
        <row r="3040">
          <cell r="F3040">
            <v>5236000</v>
          </cell>
          <cell r="G3040">
            <v>135</v>
          </cell>
        </row>
        <row r="3041">
          <cell r="F3041">
            <v>3518000</v>
          </cell>
          <cell r="G3041">
            <v>135</v>
          </cell>
        </row>
        <row r="3042">
          <cell r="F3042">
            <v>4000000</v>
          </cell>
          <cell r="G3042">
            <v>135</v>
          </cell>
        </row>
        <row r="3043">
          <cell r="F3043">
            <v>2500000</v>
          </cell>
          <cell r="G3043">
            <v>135</v>
          </cell>
        </row>
        <row r="3044">
          <cell r="F3044">
            <v>576540</v>
          </cell>
          <cell r="G3044">
            <v>139</v>
          </cell>
        </row>
        <row r="3045">
          <cell r="F3045">
            <v>237510</v>
          </cell>
          <cell r="G3045">
            <v>139</v>
          </cell>
        </row>
        <row r="3046">
          <cell r="F3046">
            <v>576540</v>
          </cell>
          <cell r="G3046">
            <v>139</v>
          </cell>
        </row>
        <row r="3047">
          <cell r="F3047">
            <v>237510</v>
          </cell>
          <cell r="G3047">
            <v>139</v>
          </cell>
        </row>
        <row r="3048">
          <cell r="F3048">
            <v>931500</v>
          </cell>
          <cell r="G3048">
            <v>139</v>
          </cell>
        </row>
        <row r="3049">
          <cell r="F3049">
            <v>697500</v>
          </cell>
          <cell r="G3049">
            <v>139</v>
          </cell>
        </row>
        <row r="3050">
          <cell r="F3050">
            <v>461790</v>
          </cell>
          <cell r="G3050">
            <v>139</v>
          </cell>
        </row>
        <row r="3051">
          <cell r="F3051">
            <v>697500</v>
          </cell>
          <cell r="G3051">
            <v>139</v>
          </cell>
        </row>
        <row r="3052">
          <cell r="F3052">
            <v>792450</v>
          </cell>
          <cell r="G3052">
            <v>139</v>
          </cell>
        </row>
        <row r="3053">
          <cell r="F3053">
            <v>697500</v>
          </cell>
          <cell r="G3053">
            <v>139</v>
          </cell>
        </row>
        <row r="3054">
          <cell r="F3054">
            <v>105150</v>
          </cell>
          <cell r="G3054">
            <v>140</v>
          </cell>
        </row>
        <row r="3055">
          <cell r="F3055">
            <v>126000</v>
          </cell>
          <cell r="G3055">
            <v>140</v>
          </cell>
        </row>
        <row r="3056">
          <cell r="F3056">
            <v>1074380</v>
          </cell>
          <cell r="G3056">
            <v>140</v>
          </cell>
        </row>
        <row r="3057">
          <cell r="F3057">
            <v>529200</v>
          </cell>
          <cell r="G3057">
            <v>140</v>
          </cell>
        </row>
        <row r="3058">
          <cell r="F3058">
            <v>197950</v>
          </cell>
          <cell r="G3058">
            <v>140</v>
          </cell>
        </row>
        <row r="3059">
          <cell r="F3059">
            <v>135000</v>
          </cell>
          <cell r="G3059">
            <v>140</v>
          </cell>
        </row>
        <row r="3060">
          <cell r="F3060">
            <v>1062500</v>
          </cell>
          <cell r="G3060">
            <v>140</v>
          </cell>
        </row>
        <row r="3061">
          <cell r="F3061">
            <v>900000</v>
          </cell>
          <cell r="G3061">
            <v>140</v>
          </cell>
        </row>
        <row r="3062">
          <cell r="F3062">
            <v>1829000</v>
          </cell>
          <cell r="G3062">
            <v>140</v>
          </cell>
        </row>
        <row r="3063">
          <cell r="F3063">
            <v>1800000</v>
          </cell>
          <cell r="G3063">
            <v>140</v>
          </cell>
        </row>
        <row r="3064">
          <cell r="F3064">
            <v>270000</v>
          </cell>
          <cell r="G3064">
            <v>140</v>
          </cell>
        </row>
        <row r="3065">
          <cell r="F3065">
            <v>3132000</v>
          </cell>
          <cell r="G3065">
            <v>140</v>
          </cell>
        </row>
        <row r="3066">
          <cell r="F3066">
            <v>2430000</v>
          </cell>
          <cell r="G3066">
            <v>140</v>
          </cell>
        </row>
        <row r="3067">
          <cell r="F3067">
            <v>1778500</v>
          </cell>
          <cell r="G3067">
            <v>140</v>
          </cell>
        </row>
        <row r="3068">
          <cell r="F3068">
            <v>900000</v>
          </cell>
          <cell r="G3068">
            <v>140</v>
          </cell>
        </row>
        <row r="3069">
          <cell r="F3069">
            <v>784500</v>
          </cell>
          <cell r="G3069">
            <v>140</v>
          </cell>
        </row>
        <row r="3070">
          <cell r="F3070">
            <v>405000</v>
          </cell>
          <cell r="G3070">
            <v>140</v>
          </cell>
        </row>
        <row r="3071">
          <cell r="F3071">
            <v>227500</v>
          </cell>
          <cell r="G3071">
            <v>140</v>
          </cell>
        </row>
        <row r="3072">
          <cell r="F3072">
            <v>72000</v>
          </cell>
          <cell r="G3072">
            <v>140</v>
          </cell>
        </row>
        <row r="3073">
          <cell r="F3073">
            <v>1212400</v>
          </cell>
          <cell r="G3073">
            <v>140</v>
          </cell>
        </row>
        <row r="3074">
          <cell r="F3074">
            <v>720000</v>
          </cell>
          <cell r="G3074">
            <v>140</v>
          </cell>
        </row>
        <row r="3075">
          <cell r="F3075">
            <v>9995470</v>
          </cell>
          <cell r="G3075">
            <v>40</v>
          </cell>
        </row>
        <row r="3076">
          <cell r="F3076">
            <v>576000</v>
          </cell>
          <cell r="G3076">
            <v>31</v>
          </cell>
        </row>
        <row r="3077">
          <cell r="F3077">
            <v>11220000</v>
          </cell>
          <cell r="G3077">
            <v>31</v>
          </cell>
        </row>
        <row r="3078">
          <cell r="F3078">
            <v>4636500</v>
          </cell>
          <cell r="G3078">
            <v>35</v>
          </cell>
        </row>
        <row r="3079">
          <cell r="F3079">
            <v>8350000</v>
          </cell>
          <cell r="G3079">
            <v>35</v>
          </cell>
        </row>
        <row r="3080">
          <cell r="F3080">
            <v>840000</v>
          </cell>
          <cell r="G3080">
            <v>35</v>
          </cell>
        </row>
        <row r="3081">
          <cell r="F3081">
            <v>502929</v>
          </cell>
          <cell r="G3081">
            <v>37</v>
          </cell>
        </row>
        <row r="3082">
          <cell r="F3082">
            <v>1972139</v>
          </cell>
          <cell r="G3082">
            <v>37</v>
          </cell>
        </row>
        <row r="3083">
          <cell r="F3083">
            <v>6707518</v>
          </cell>
          <cell r="G3083">
            <v>37</v>
          </cell>
        </row>
        <row r="3084">
          <cell r="F3084">
            <v>3717878</v>
          </cell>
          <cell r="G3084">
            <v>37</v>
          </cell>
        </row>
        <row r="3085">
          <cell r="F3085">
            <v>2133257</v>
          </cell>
          <cell r="G3085">
            <v>37</v>
          </cell>
        </row>
        <row r="3086">
          <cell r="F3086">
            <v>2886505</v>
          </cell>
          <cell r="G3086">
            <v>37</v>
          </cell>
        </row>
        <row r="3087">
          <cell r="F3087">
            <v>720000</v>
          </cell>
          <cell r="G3087">
            <v>38</v>
          </cell>
        </row>
        <row r="3088">
          <cell r="F3088">
            <v>720000</v>
          </cell>
          <cell r="G3088">
            <v>38</v>
          </cell>
        </row>
        <row r="3089">
          <cell r="F3089">
            <v>600000</v>
          </cell>
          <cell r="G3089">
            <v>39</v>
          </cell>
        </row>
        <row r="3090">
          <cell r="F3090">
            <v>800000</v>
          </cell>
          <cell r="G3090">
            <v>39</v>
          </cell>
        </row>
        <row r="3091">
          <cell r="F3091">
            <v>494000</v>
          </cell>
          <cell r="G3091">
            <v>39</v>
          </cell>
        </row>
        <row r="3092">
          <cell r="F3092">
            <v>550000</v>
          </cell>
          <cell r="G3092">
            <v>39</v>
          </cell>
        </row>
        <row r="3093">
          <cell r="F3093">
            <v>600000</v>
          </cell>
          <cell r="G3093">
            <v>39</v>
          </cell>
        </row>
        <row r="3094">
          <cell r="F3094">
            <v>800000</v>
          </cell>
          <cell r="G3094">
            <v>39</v>
          </cell>
        </row>
        <row r="3095">
          <cell r="F3095">
            <v>530400</v>
          </cell>
          <cell r="G3095">
            <v>39</v>
          </cell>
        </row>
        <row r="3096">
          <cell r="F3096">
            <v>165000</v>
          </cell>
          <cell r="G3096">
            <v>121</v>
          </cell>
        </row>
        <row r="3097">
          <cell r="F3097">
            <v>330000</v>
          </cell>
          <cell r="G3097">
            <v>121</v>
          </cell>
        </row>
        <row r="3098">
          <cell r="F3098">
            <v>400000</v>
          </cell>
          <cell r="G3098">
            <v>126</v>
          </cell>
        </row>
        <row r="3099">
          <cell r="F3099">
            <v>680000</v>
          </cell>
          <cell r="G3099">
            <v>126</v>
          </cell>
        </row>
        <row r="3100">
          <cell r="F3100">
            <v>5805000</v>
          </cell>
          <cell r="G3100">
            <v>129</v>
          </cell>
        </row>
        <row r="3101">
          <cell r="F3101">
            <v>1252000</v>
          </cell>
          <cell r="G3101">
            <v>129</v>
          </cell>
        </row>
        <row r="3102">
          <cell r="F3102">
            <v>2624464</v>
          </cell>
          <cell r="G3102">
            <v>130</v>
          </cell>
        </row>
        <row r="3103">
          <cell r="F3103">
            <v>16420200</v>
          </cell>
          <cell r="G3103">
            <v>130</v>
          </cell>
        </row>
        <row r="3104">
          <cell r="F3104">
            <v>3000000</v>
          </cell>
          <cell r="G3104">
            <v>135</v>
          </cell>
        </row>
        <row r="3105">
          <cell r="F3105">
            <v>2097000</v>
          </cell>
          <cell r="G3105">
            <v>139</v>
          </cell>
        </row>
        <row r="3106">
          <cell r="F3106">
            <v>2603700</v>
          </cell>
          <cell r="G3106">
            <v>139</v>
          </cell>
        </row>
        <row r="3107">
          <cell r="F3107">
            <v>14200000</v>
          </cell>
          <cell r="G3107">
            <v>140</v>
          </cell>
        </row>
        <row r="3108">
          <cell r="F3108">
            <v>6876000</v>
          </cell>
          <cell r="G3108">
            <v>140</v>
          </cell>
        </row>
        <row r="3109">
          <cell r="F3109">
            <v>1010050</v>
          </cell>
          <cell r="G3109">
            <v>140</v>
          </cell>
        </row>
        <row r="3110">
          <cell r="F3110">
            <v>986000</v>
          </cell>
          <cell r="G3110">
            <v>140</v>
          </cell>
        </row>
        <row r="3111">
          <cell r="F3111">
            <v>435000</v>
          </cell>
          <cell r="G3111">
            <v>140</v>
          </cell>
        </row>
        <row r="3112">
          <cell r="F3112">
            <v>1264000</v>
          </cell>
          <cell r="G3112">
            <v>140</v>
          </cell>
        </row>
        <row r="3113">
          <cell r="F3113">
            <v>315000</v>
          </cell>
          <cell r="G3113">
            <v>140</v>
          </cell>
        </row>
        <row r="3114">
          <cell r="F3114">
            <v>90000</v>
          </cell>
          <cell r="G3114">
            <v>140</v>
          </cell>
        </row>
        <row r="3115">
          <cell r="F3115">
            <v>180000</v>
          </cell>
          <cell r="G3115">
            <v>140</v>
          </cell>
        </row>
        <row r="3116">
          <cell r="F3116">
            <v>1080000</v>
          </cell>
          <cell r="G3116">
            <v>140</v>
          </cell>
        </row>
        <row r="3117">
          <cell r="F3117">
            <v>993000</v>
          </cell>
          <cell r="G3117">
            <v>140</v>
          </cell>
        </row>
        <row r="3118">
          <cell r="F3118">
            <v>2119000</v>
          </cell>
          <cell r="G3118">
            <v>140</v>
          </cell>
        </row>
        <row r="3119">
          <cell r="F3119">
            <v>900000</v>
          </cell>
          <cell r="G3119">
            <v>140</v>
          </cell>
        </row>
        <row r="3120">
          <cell r="F3120">
            <v>156000</v>
          </cell>
          <cell r="G3120">
            <v>41</v>
          </cell>
        </row>
        <row r="3121">
          <cell r="F3121">
            <v>198500</v>
          </cell>
          <cell r="G3121">
            <v>41</v>
          </cell>
        </row>
        <row r="3122">
          <cell r="F3122">
            <v>195000</v>
          </cell>
          <cell r="G3122">
            <v>41</v>
          </cell>
        </row>
        <row r="3123">
          <cell r="F3123">
            <v>47250</v>
          </cell>
          <cell r="G3123">
            <v>41</v>
          </cell>
        </row>
        <row r="3124">
          <cell r="F3124">
            <v>173750</v>
          </cell>
          <cell r="G3124">
            <v>41</v>
          </cell>
        </row>
        <row r="3125">
          <cell r="F3125">
            <v>120250</v>
          </cell>
          <cell r="G3125">
            <v>41</v>
          </cell>
        </row>
        <row r="3126">
          <cell r="F3126">
            <v>92500</v>
          </cell>
          <cell r="G3126">
            <v>41</v>
          </cell>
        </row>
        <row r="3127">
          <cell r="F3127">
            <v>33800</v>
          </cell>
          <cell r="G3127">
            <v>41</v>
          </cell>
        </row>
        <row r="3128">
          <cell r="F3128">
            <v>156000</v>
          </cell>
          <cell r="G3128">
            <v>41</v>
          </cell>
        </row>
        <row r="3129">
          <cell r="F3129">
            <v>195000</v>
          </cell>
          <cell r="G3129">
            <v>41</v>
          </cell>
        </row>
        <row r="3130">
          <cell r="F3130">
            <v>6528600</v>
          </cell>
          <cell r="G3130">
            <v>118</v>
          </cell>
        </row>
        <row r="3131">
          <cell r="F3131">
            <v>6547687</v>
          </cell>
          <cell r="G3131">
            <v>27</v>
          </cell>
        </row>
        <row r="3132">
          <cell r="F3132">
            <v>1132400</v>
          </cell>
          <cell r="G3132">
            <v>7</v>
          </cell>
        </row>
        <row r="3133">
          <cell r="F3133">
            <v>42376129</v>
          </cell>
          <cell r="G3133">
            <v>4</v>
          </cell>
        </row>
        <row r="3134">
          <cell r="F3134">
            <v>17075120</v>
          </cell>
          <cell r="G3134">
            <v>17</v>
          </cell>
        </row>
        <row r="3135">
          <cell r="F3135">
            <v>2188390</v>
          </cell>
          <cell r="G3135">
            <v>17</v>
          </cell>
        </row>
        <row r="3136">
          <cell r="F3136">
            <v>10339436</v>
          </cell>
          <cell r="G3136">
            <v>48</v>
          </cell>
        </row>
        <row r="3137">
          <cell r="F3137">
            <v>11695230</v>
          </cell>
          <cell r="G3137">
            <v>48</v>
          </cell>
        </row>
        <row r="3138">
          <cell r="F3138">
            <v>16608266</v>
          </cell>
          <cell r="G3138">
            <v>47</v>
          </cell>
        </row>
        <row r="3139">
          <cell r="F3139">
            <v>15665616</v>
          </cell>
          <cell r="G3139">
            <v>47</v>
          </cell>
        </row>
        <row r="3140">
          <cell r="F3140">
            <v>8599695</v>
          </cell>
          <cell r="G3140">
            <v>44</v>
          </cell>
        </row>
        <row r="3141">
          <cell r="F3141">
            <v>84995280</v>
          </cell>
          <cell r="G3141">
            <v>42</v>
          </cell>
        </row>
        <row r="3142">
          <cell r="F3142">
            <v>35249893</v>
          </cell>
          <cell r="G3142">
            <v>42</v>
          </cell>
        </row>
        <row r="3143">
          <cell r="F3143">
            <v>1650968</v>
          </cell>
          <cell r="G3143">
            <v>24</v>
          </cell>
        </row>
        <row r="3144">
          <cell r="F3144">
            <v>38895106</v>
          </cell>
          <cell r="G3144">
            <v>49</v>
          </cell>
        </row>
        <row r="3145">
          <cell r="F3145">
            <v>33517900</v>
          </cell>
          <cell r="G3145">
            <v>46</v>
          </cell>
        </row>
        <row r="3146">
          <cell r="F3146">
            <v>19541500</v>
          </cell>
          <cell r="G3146">
            <v>45</v>
          </cell>
        </row>
        <row r="3147">
          <cell r="F3147">
            <v>41400000</v>
          </cell>
          <cell r="G3147">
            <v>45</v>
          </cell>
        </row>
        <row r="3148">
          <cell r="F3148">
            <v>3849600</v>
          </cell>
          <cell r="G3148">
            <v>45</v>
          </cell>
        </row>
        <row r="3149">
          <cell r="F3149">
            <v>2698056</v>
          </cell>
          <cell r="G3149">
            <v>45</v>
          </cell>
        </row>
        <row r="3150">
          <cell r="F3150">
            <v>27837600</v>
          </cell>
          <cell r="G3150">
            <v>45</v>
          </cell>
        </row>
        <row r="3151">
          <cell r="F3151">
            <v>9208320</v>
          </cell>
          <cell r="G3151">
            <v>45</v>
          </cell>
        </row>
        <row r="3152">
          <cell r="F3152">
            <v>2160000</v>
          </cell>
          <cell r="G3152">
            <v>31</v>
          </cell>
        </row>
        <row r="3153">
          <cell r="F3153">
            <v>720000</v>
          </cell>
          <cell r="G3153">
            <v>31</v>
          </cell>
        </row>
        <row r="3154">
          <cell r="F3154">
            <v>4240000</v>
          </cell>
          <cell r="G3154">
            <v>35</v>
          </cell>
        </row>
        <row r="3155">
          <cell r="F3155">
            <v>874000</v>
          </cell>
          <cell r="G3155">
            <v>35</v>
          </cell>
        </row>
        <row r="3156">
          <cell r="F3156">
            <v>1840000</v>
          </cell>
          <cell r="G3156">
            <v>35</v>
          </cell>
        </row>
        <row r="3157">
          <cell r="F3157">
            <v>9324000</v>
          </cell>
          <cell r="G3157">
            <v>35</v>
          </cell>
        </row>
        <row r="3158">
          <cell r="F3158">
            <v>3154000</v>
          </cell>
          <cell r="G3158">
            <v>35</v>
          </cell>
        </row>
        <row r="3159">
          <cell r="F3159">
            <v>10680000</v>
          </cell>
          <cell r="G3159">
            <v>35</v>
          </cell>
        </row>
        <row r="3160">
          <cell r="F3160">
            <v>192100</v>
          </cell>
          <cell r="G3160">
            <v>37</v>
          </cell>
        </row>
        <row r="3161">
          <cell r="F3161">
            <v>297170</v>
          </cell>
          <cell r="G3161">
            <v>37</v>
          </cell>
        </row>
        <row r="3162">
          <cell r="F3162">
            <v>1995564</v>
          </cell>
          <cell r="G3162">
            <v>37</v>
          </cell>
        </row>
        <row r="3163">
          <cell r="F3163">
            <v>4377280</v>
          </cell>
          <cell r="G3163">
            <v>37</v>
          </cell>
        </row>
        <row r="3164">
          <cell r="F3164">
            <v>3097851</v>
          </cell>
          <cell r="G3164">
            <v>37</v>
          </cell>
        </row>
        <row r="3165">
          <cell r="F3165">
            <v>804217</v>
          </cell>
          <cell r="G3165">
            <v>37</v>
          </cell>
        </row>
        <row r="3166">
          <cell r="F3166">
            <v>100586</v>
          </cell>
          <cell r="G3166">
            <v>37</v>
          </cell>
        </row>
        <row r="3167">
          <cell r="F3167">
            <v>1978261</v>
          </cell>
          <cell r="G3167">
            <v>37</v>
          </cell>
        </row>
        <row r="3168">
          <cell r="F3168">
            <v>4020132</v>
          </cell>
          <cell r="G3168">
            <v>37</v>
          </cell>
        </row>
        <row r="3169">
          <cell r="F3169">
            <v>3097851</v>
          </cell>
          <cell r="G3169">
            <v>37</v>
          </cell>
        </row>
        <row r="3170">
          <cell r="F3170">
            <v>3171812</v>
          </cell>
          <cell r="G3170">
            <v>37</v>
          </cell>
        </row>
        <row r="3171">
          <cell r="F3171">
            <v>2303031</v>
          </cell>
          <cell r="G3171">
            <v>37</v>
          </cell>
        </row>
        <row r="3172">
          <cell r="F3172">
            <v>2207497</v>
          </cell>
          <cell r="G3172">
            <v>37</v>
          </cell>
        </row>
        <row r="3173">
          <cell r="F3173">
            <v>434676</v>
          </cell>
          <cell r="G3173">
            <v>37</v>
          </cell>
        </row>
        <row r="3174">
          <cell r="F3174">
            <v>288000</v>
          </cell>
          <cell r="G3174">
            <v>38</v>
          </cell>
        </row>
        <row r="3175">
          <cell r="F3175">
            <v>360000</v>
          </cell>
          <cell r="G3175">
            <v>38</v>
          </cell>
        </row>
        <row r="3176">
          <cell r="F3176">
            <v>1584000</v>
          </cell>
          <cell r="G3176">
            <v>38</v>
          </cell>
        </row>
        <row r="3177">
          <cell r="F3177">
            <v>691200</v>
          </cell>
          <cell r="G3177">
            <v>38</v>
          </cell>
        </row>
        <row r="3178">
          <cell r="F3178">
            <v>64800</v>
          </cell>
          <cell r="G3178">
            <v>38</v>
          </cell>
        </row>
        <row r="3179">
          <cell r="F3179">
            <v>480000</v>
          </cell>
          <cell r="G3179">
            <v>38</v>
          </cell>
        </row>
        <row r="3180">
          <cell r="F3180">
            <v>86250</v>
          </cell>
          <cell r="G3180">
            <v>41</v>
          </cell>
        </row>
        <row r="3181">
          <cell r="F3181">
            <v>107250</v>
          </cell>
          <cell r="G3181">
            <v>41</v>
          </cell>
        </row>
        <row r="3182">
          <cell r="F3182">
            <v>26000</v>
          </cell>
          <cell r="G3182">
            <v>41</v>
          </cell>
        </row>
        <row r="3183">
          <cell r="F3183">
            <v>247000</v>
          </cell>
          <cell r="G3183">
            <v>41</v>
          </cell>
        </row>
        <row r="3184">
          <cell r="F3184">
            <v>494000</v>
          </cell>
          <cell r="G3184">
            <v>41</v>
          </cell>
        </row>
        <row r="3185">
          <cell r="F3185">
            <v>222300</v>
          </cell>
          <cell r="G3185">
            <v>41</v>
          </cell>
        </row>
        <row r="3186">
          <cell r="F3186">
            <v>78000</v>
          </cell>
          <cell r="G3186">
            <v>41</v>
          </cell>
        </row>
        <row r="3187">
          <cell r="F3187">
            <v>162500</v>
          </cell>
          <cell r="G3187">
            <v>41</v>
          </cell>
        </row>
        <row r="3188">
          <cell r="F3188">
            <v>162500</v>
          </cell>
          <cell r="G3188">
            <v>41</v>
          </cell>
        </row>
        <row r="3189">
          <cell r="F3189">
            <v>250250</v>
          </cell>
          <cell r="G3189">
            <v>41</v>
          </cell>
        </row>
        <row r="3190">
          <cell r="F3190">
            <v>4000000</v>
          </cell>
          <cell r="G3190">
            <v>126</v>
          </cell>
        </row>
        <row r="3191">
          <cell r="F3191">
            <v>80000</v>
          </cell>
          <cell r="G3191">
            <v>126</v>
          </cell>
        </row>
        <row r="3192">
          <cell r="F3192">
            <v>800000</v>
          </cell>
          <cell r="G3192">
            <v>126</v>
          </cell>
        </row>
        <row r="3193">
          <cell r="F3193">
            <v>700000</v>
          </cell>
          <cell r="G3193">
            <v>126</v>
          </cell>
        </row>
        <row r="3194">
          <cell r="F3194">
            <v>939000</v>
          </cell>
          <cell r="G3194">
            <v>129</v>
          </cell>
        </row>
        <row r="3195">
          <cell r="F3195">
            <v>596270</v>
          </cell>
          <cell r="G3195">
            <v>130</v>
          </cell>
        </row>
        <row r="3196">
          <cell r="F3196">
            <v>4750000</v>
          </cell>
          <cell r="G3196">
            <v>135</v>
          </cell>
        </row>
        <row r="3197">
          <cell r="F3197">
            <v>3250000</v>
          </cell>
          <cell r="G3197">
            <v>135</v>
          </cell>
        </row>
        <row r="3198">
          <cell r="F3198">
            <v>530000</v>
          </cell>
          <cell r="G3198">
            <v>135</v>
          </cell>
        </row>
        <row r="3199">
          <cell r="F3199">
            <v>5000000</v>
          </cell>
          <cell r="G3199">
            <v>135</v>
          </cell>
        </row>
        <row r="3200">
          <cell r="F3200">
            <v>279000</v>
          </cell>
          <cell r="G3200">
            <v>140</v>
          </cell>
        </row>
        <row r="3201">
          <cell r="F3201">
            <v>1064700</v>
          </cell>
          <cell r="G3201">
            <v>140</v>
          </cell>
        </row>
        <row r="3202">
          <cell r="F3202">
            <v>810000</v>
          </cell>
          <cell r="G3202">
            <v>140</v>
          </cell>
        </row>
        <row r="3203">
          <cell r="F3203">
            <v>900000</v>
          </cell>
          <cell r="G3203">
            <v>140</v>
          </cell>
        </row>
        <row r="3204">
          <cell r="F3204">
            <v>160000</v>
          </cell>
          <cell r="G3204">
            <v>140</v>
          </cell>
        </row>
        <row r="3205">
          <cell r="F3205">
            <v>1067600</v>
          </cell>
          <cell r="G3205">
            <v>140</v>
          </cell>
        </row>
        <row r="3206">
          <cell r="F3206">
            <v>810000</v>
          </cell>
          <cell r="G3206">
            <v>140</v>
          </cell>
        </row>
        <row r="3207">
          <cell r="F3207">
            <v>540000</v>
          </cell>
          <cell r="G3207">
            <v>140</v>
          </cell>
        </row>
        <row r="3208">
          <cell r="F3208">
            <v>896500</v>
          </cell>
          <cell r="G3208">
            <v>140</v>
          </cell>
        </row>
        <row r="3209">
          <cell r="F3209">
            <v>7253500</v>
          </cell>
          <cell r="G3209">
            <v>140</v>
          </cell>
        </row>
        <row r="3210">
          <cell r="F3210">
            <v>3780000</v>
          </cell>
          <cell r="G3210">
            <v>140</v>
          </cell>
        </row>
        <row r="3211">
          <cell r="F3211">
            <v>540000</v>
          </cell>
          <cell r="G3211">
            <v>140</v>
          </cell>
        </row>
        <row r="3212">
          <cell r="F3212">
            <v>1088400</v>
          </cell>
          <cell r="G3212">
            <v>140</v>
          </cell>
        </row>
        <row r="3213">
          <cell r="F3213">
            <v>126000</v>
          </cell>
          <cell r="G3213">
            <v>140</v>
          </cell>
        </row>
        <row r="3214">
          <cell r="F3214">
            <v>1357800</v>
          </cell>
          <cell r="G3214">
            <v>140</v>
          </cell>
        </row>
        <row r="3215">
          <cell r="F3215">
            <v>7200000</v>
          </cell>
          <cell r="G3215">
            <v>140</v>
          </cell>
        </row>
        <row r="3216">
          <cell r="F3216">
            <v>2156400</v>
          </cell>
          <cell r="G3216">
            <v>140</v>
          </cell>
        </row>
        <row r="3217">
          <cell r="F3217">
            <v>7100000</v>
          </cell>
          <cell r="G3217">
            <v>140</v>
          </cell>
        </row>
        <row r="3218">
          <cell r="F3218">
            <v>1928200</v>
          </cell>
          <cell r="G3218">
            <v>140</v>
          </cell>
        </row>
        <row r="3219">
          <cell r="F3219">
            <v>990000</v>
          </cell>
          <cell r="G3219">
            <v>140</v>
          </cell>
        </row>
        <row r="3220">
          <cell r="F3220">
            <v>1067800</v>
          </cell>
          <cell r="G3220">
            <v>140</v>
          </cell>
        </row>
        <row r="3221">
          <cell r="F3221">
            <v>900000</v>
          </cell>
          <cell r="G3221">
            <v>140</v>
          </cell>
        </row>
        <row r="3222">
          <cell r="F3222">
            <v>410000</v>
          </cell>
          <cell r="G3222">
            <v>140</v>
          </cell>
        </row>
        <row r="3223">
          <cell r="F3223">
            <v>360000</v>
          </cell>
          <cell r="G3223">
            <v>140</v>
          </cell>
        </row>
        <row r="3224">
          <cell r="F3224">
            <v>14144000</v>
          </cell>
          <cell r="G3224">
            <v>43</v>
          </cell>
        </row>
        <row r="3225">
          <cell r="F3225">
            <v>7050256</v>
          </cell>
          <cell r="G3225">
            <v>50</v>
          </cell>
        </row>
        <row r="3226">
          <cell r="F3226">
            <v>3525125</v>
          </cell>
          <cell r="G3226">
            <v>50</v>
          </cell>
        </row>
        <row r="3227">
          <cell r="F3227">
            <v>8823000</v>
          </cell>
          <cell r="G3227">
            <v>32</v>
          </cell>
        </row>
        <row r="3228">
          <cell r="F3228">
            <v>2713500</v>
          </cell>
          <cell r="G3228">
            <v>32</v>
          </cell>
        </row>
        <row r="3229">
          <cell r="F3229">
            <v>9711886</v>
          </cell>
          <cell r="G3229">
            <v>15597</v>
          </cell>
        </row>
        <row r="3230">
          <cell r="F3230">
            <v>157961</v>
          </cell>
          <cell r="G3230">
            <v>15145</v>
          </cell>
        </row>
        <row r="3231">
          <cell r="F3231">
            <v>2880000</v>
          </cell>
          <cell r="G3231">
            <v>31</v>
          </cell>
        </row>
        <row r="3232">
          <cell r="F3232">
            <v>8355000</v>
          </cell>
          <cell r="G3232">
            <v>35</v>
          </cell>
        </row>
        <row r="3233">
          <cell r="F3233">
            <v>552000</v>
          </cell>
          <cell r="G3233">
            <v>35</v>
          </cell>
        </row>
        <row r="3234">
          <cell r="F3234">
            <v>17845000</v>
          </cell>
          <cell r="G3234">
            <v>35</v>
          </cell>
        </row>
        <row r="3235">
          <cell r="F3235">
            <v>34210000</v>
          </cell>
          <cell r="G3235">
            <v>35</v>
          </cell>
        </row>
        <row r="3236">
          <cell r="F3236">
            <v>6340000</v>
          </cell>
          <cell r="G3236">
            <v>35</v>
          </cell>
        </row>
        <row r="3237">
          <cell r="F3237">
            <v>920000</v>
          </cell>
          <cell r="G3237">
            <v>35</v>
          </cell>
        </row>
        <row r="3238">
          <cell r="F3238">
            <v>184000</v>
          </cell>
          <cell r="G3238">
            <v>35</v>
          </cell>
        </row>
        <row r="3239">
          <cell r="F3239">
            <v>230000</v>
          </cell>
          <cell r="G3239">
            <v>35</v>
          </cell>
        </row>
        <row r="3240">
          <cell r="F3240">
            <v>8150000</v>
          </cell>
          <cell r="G3240">
            <v>35</v>
          </cell>
        </row>
        <row r="3241">
          <cell r="F3241">
            <v>4140000</v>
          </cell>
          <cell r="G3241">
            <v>35</v>
          </cell>
        </row>
        <row r="3242">
          <cell r="F3242">
            <v>2675357</v>
          </cell>
          <cell r="G3242">
            <v>37</v>
          </cell>
        </row>
        <row r="3243">
          <cell r="F3243">
            <v>1124427</v>
          </cell>
          <cell r="G3243">
            <v>37</v>
          </cell>
        </row>
        <row r="3244">
          <cell r="F3244">
            <v>1741626</v>
          </cell>
          <cell r="G3244">
            <v>37</v>
          </cell>
        </row>
        <row r="3245">
          <cell r="F3245">
            <v>2158333</v>
          </cell>
          <cell r="G3245">
            <v>37</v>
          </cell>
        </row>
        <row r="3246">
          <cell r="F3246">
            <v>2126842</v>
          </cell>
          <cell r="G3246">
            <v>37</v>
          </cell>
        </row>
        <row r="3247">
          <cell r="F3247">
            <v>1566164</v>
          </cell>
          <cell r="G3247">
            <v>37</v>
          </cell>
        </row>
        <row r="3248">
          <cell r="F3248">
            <v>318689</v>
          </cell>
          <cell r="G3248">
            <v>37</v>
          </cell>
        </row>
        <row r="3249">
          <cell r="F3249">
            <v>1224000</v>
          </cell>
          <cell r="G3249">
            <v>38</v>
          </cell>
        </row>
        <row r="3250">
          <cell r="F3250">
            <v>192000</v>
          </cell>
          <cell r="G3250">
            <v>38</v>
          </cell>
        </row>
        <row r="3251">
          <cell r="F3251">
            <v>1200000</v>
          </cell>
          <cell r="G3251">
            <v>38</v>
          </cell>
        </row>
        <row r="3252">
          <cell r="F3252">
            <v>756000</v>
          </cell>
          <cell r="G3252">
            <v>38</v>
          </cell>
        </row>
        <row r="3253">
          <cell r="F3253">
            <v>1659400</v>
          </cell>
          <cell r="G3253">
            <v>39</v>
          </cell>
        </row>
        <row r="3254">
          <cell r="F3254">
            <v>2016500</v>
          </cell>
          <cell r="G3254">
            <v>39</v>
          </cell>
        </row>
        <row r="3255">
          <cell r="F3255">
            <v>1832000</v>
          </cell>
          <cell r="G3255">
            <v>39</v>
          </cell>
        </row>
        <row r="3256">
          <cell r="F3256">
            <v>1638000</v>
          </cell>
          <cell r="G3256">
            <v>39</v>
          </cell>
        </row>
        <row r="3257">
          <cell r="F3257">
            <v>1542900</v>
          </cell>
          <cell r="G3257">
            <v>39</v>
          </cell>
        </row>
        <row r="3258">
          <cell r="F3258">
            <v>2385000</v>
          </cell>
          <cell r="G3258">
            <v>39</v>
          </cell>
        </row>
        <row r="3259">
          <cell r="F3259">
            <v>19500</v>
          </cell>
          <cell r="G3259">
            <v>41</v>
          </cell>
        </row>
        <row r="3260">
          <cell r="F3260">
            <v>58500</v>
          </cell>
          <cell r="G3260">
            <v>41</v>
          </cell>
        </row>
        <row r="3261">
          <cell r="F3261">
            <v>369000</v>
          </cell>
          <cell r="G3261">
            <v>41</v>
          </cell>
        </row>
        <row r="3262">
          <cell r="F3262">
            <v>330000</v>
          </cell>
          <cell r="G3262">
            <v>121</v>
          </cell>
        </row>
        <row r="3263">
          <cell r="F3263">
            <v>3300000</v>
          </cell>
          <cell r="G3263">
            <v>121</v>
          </cell>
        </row>
        <row r="3264">
          <cell r="F3264">
            <v>693000</v>
          </cell>
          <cell r="G3264">
            <v>121</v>
          </cell>
        </row>
        <row r="3265">
          <cell r="F3265">
            <v>4111968</v>
          </cell>
          <cell r="G3265">
            <v>124</v>
          </cell>
        </row>
        <row r="3266">
          <cell r="F3266">
            <v>1340000</v>
          </cell>
          <cell r="G3266">
            <v>126</v>
          </cell>
        </row>
        <row r="3267">
          <cell r="F3267">
            <v>1340000</v>
          </cell>
          <cell r="G3267">
            <v>126</v>
          </cell>
        </row>
        <row r="3268">
          <cell r="F3268">
            <v>100000</v>
          </cell>
          <cell r="G3268">
            <v>126</v>
          </cell>
        </row>
        <row r="3269">
          <cell r="F3269">
            <v>4900000</v>
          </cell>
          <cell r="G3269">
            <v>131</v>
          </cell>
        </row>
        <row r="3270">
          <cell r="F3270">
            <v>1500000</v>
          </cell>
          <cell r="G3270">
            <v>135</v>
          </cell>
        </row>
        <row r="3271">
          <cell r="F3271">
            <v>20000000</v>
          </cell>
          <cell r="G3271">
            <v>135</v>
          </cell>
        </row>
        <row r="3272">
          <cell r="F3272">
            <v>900000</v>
          </cell>
          <cell r="G3272">
            <v>140</v>
          </cell>
        </row>
        <row r="3273">
          <cell r="F3273">
            <v>2056000</v>
          </cell>
          <cell r="G3273">
            <v>140</v>
          </cell>
        </row>
        <row r="3274">
          <cell r="F3274">
            <v>1304000</v>
          </cell>
          <cell r="G3274">
            <v>140</v>
          </cell>
        </row>
        <row r="3275">
          <cell r="F3275">
            <v>2208600</v>
          </cell>
          <cell r="G3275">
            <v>140</v>
          </cell>
        </row>
        <row r="3276">
          <cell r="F3276">
            <v>2147000</v>
          </cell>
          <cell r="G3276">
            <v>140</v>
          </cell>
        </row>
        <row r="3277">
          <cell r="F3277">
            <v>185150</v>
          </cell>
          <cell r="G3277">
            <v>140</v>
          </cell>
        </row>
        <row r="3278">
          <cell r="F3278">
            <v>144000</v>
          </cell>
          <cell r="G3278">
            <v>140</v>
          </cell>
        </row>
        <row r="3279">
          <cell r="F3279">
            <v>115870</v>
          </cell>
          <cell r="G3279">
            <v>140</v>
          </cell>
        </row>
        <row r="3280">
          <cell r="F3280">
            <v>72000</v>
          </cell>
          <cell r="G3280">
            <v>140</v>
          </cell>
        </row>
        <row r="3281">
          <cell r="F3281">
            <v>440450</v>
          </cell>
          <cell r="G3281">
            <v>140</v>
          </cell>
        </row>
        <row r="3282">
          <cell r="F3282">
            <v>9698400</v>
          </cell>
          <cell r="G3282">
            <v>2</v>
          </cell>
        </row>
        <row r="3283">
          <cell r="F3283">
            <v>962000</v>
          </cell>
          <cell r="G3283">
            <v>35</v>
          </cell>
        </row>
        <row r="3284">
          <cell r="F3284">
            <v>2785000</v>
          </cell>
          <cell r="G3284">
            <v>35</v>
          </cell>
        </row>
        <row r="3285">
          <cell r="F3285">
            <v>1200000</v>
          </cell>
          <cell r="G3285">
            <v>35</v>
          </cell>
        </row>
        <row r="3286">
          <cell r="F3286">
            <v>1327361</v>
          </cell>
          <cell r="G3286">
            <v>37</v>
          </cell>
        </row>
        <row r="3287">
          <cell r="F3287">
            <v>926533</v>
          </cell>
          <cell r="G3287">
            <v>37</v>
          </cell>
        </row>
        <row r="3288">
          <cell r="F3288">
            <v>2649308</v>
          </cell>
          <cell r="G3288">
            <v>37</v>
          </cell>
        </row>
        <row r="3289">
          <cell r="F3289">
            <v>1669499</v>
          </cell>
          <cell r="G3289">
            <v>37</v>
          </cell>
        </row>
        <row r="3290">
          <cell r="F3290">
            <v>576000</v>
          </cell>
          <cell r="G3290">
            <v>38</v>
          </cell>
        </row>
        <row r="3291">
          <cell r="F3291">
            <v>10172006</v>
          </cell>
          <cell r="G3291">
            <v>39</v>
          </cell>
        </row>
        <row r="3292">
          <cell r="F3292">
            <v>411600</v>
          </cell>
          <cell r="G3292">
            <v>41</v>
          </cell>
        </row>
        <row r="3293">
          <cell r="F3293">
            <v>3875040</v>
          </cell>
          <cell r="G3293">
            <v>116</v>
          </cell>
        </row>
        <row r="3294">
          <cell r="F3294">
            <v>4794900</v>
          </cell>
          <cell r="G3294">
            <v>121</v>
          </cell>
        </row>
        <row r="3295">
          <cell r="F3295">
            <v>330000</v>
          </cell>
          <cell r="G3295">
            <v>121</v>
          </cell>
        </row>
        <row r="3296">
          <cell r="F3296">
            <v>1000000</v>
          </cell>
          <cell r="G3296">
            <v>126</v>
          </cell>
        </row>
        <row r="3297">
          <cell r="F3297">
            <v>100000</v>
          </cell>
          <cell r="G3297">
            <v>126</v>
          </cell>
        </row>
        <row r="3298">
          <cell r="F3298">
            <v>1935000</v>
          </cell>
          <cell r="G3298">
            <v>129</v>
          </cell>
        </row>
        <row r="3299">
          <cell r="F3299">
            <v>2000000</v>
          </cell>
          <cell r="G3299">
            <v>135</v>
          </cell>
        </row>
        <row r="3300">
          <cell r="F3300">
            <v>629100</v>
          </cell>
          <cell r="G3300">
            <v>139</v>
          </cell>
        </row>
        <row r="3301">
          <cell r="F3301">
            <v>1171800</v>
          </cell>
          <cell r="G3301">
            <v>139</v>
          </cell>
        </row>
        <row r="3302">
          <cell r="F3302">
            <v>274140</v>
          </cell>
          <cell r="G3302">
            <v>139</v>
          </cell>
        </row>
        <row r="3303">
          <cell r="F3303">
            <v>697500</v>
          </cell>
          <cell r="G3303">
            <v>139</v>
          </cell>
        </row>
        <row r="3304">
          <cell r="F3304">
            <v>629100</v>
          </cell>
          <cell r="G3304">
            <v>139</v>
          </cell>
        </row>
        <row r="3305">
          <cell r="F3305">
            <v>9555000</v>
          </cell>
          <cell r="G3305">
            <v>140</v>
          </cell>
        </row>
        <row r="3306">
          <cell r="F3306">
            <v>2688000</v>
          </cell>
          <cell r="G3306">
            <v>140</v>
          </cell>
        </row>
        <row r="3307">
          <cell r="F3307">
            <v>1591800</v>
          </cell>
          <cell r="G3307">
            <v>140</v>
          </cell>
        </row>
        <row r="3308">
          <cell r="F3308">
            <v>1388000</v>
          </cell>
          <cell r="G3308">
            <v>140</v>
          </cell>
        </row>
        <row r="3309">
          <cell r="F3309">
            <v>450000</v>
          </cell>
          <cell r="G3309">
            <v>140</v>
          </cell>
        </row>
        <row r="3310">
          <cell r="F3310">
            <v>1731940</v>
          </cell>
          <cell r="G3310">
            <v>130</v>
          </cell>
        </row>
        <row r="3311">
          <cell r="F3311">
            <v>2970859</v>
          </cell>
          <cell r="G3311">
            <v>130</v>
          </cell>
        </row>
        <row r="3312">
          <cell r="F3312">
            <v>953318</v>
          </cell>
          <cell r="G3312">
            <v>130</v>
          </cell>
        </row>
        <row r="3313">
          <cell r="F3313">
            <v>4669058</v>
          </cell>
          <cell r="G3313">
            <v>130</v>
          </cell>
        </row>
        <row r="3314">
          <cell r="F3314">
            <v>1061589</v>
          </cell>
          <cell r="G3314">
            <v>130</v>
          </cell>
        </row>
        <row r="3315">
          <cell r="F3315">
            <v>2533066</v>
          </cell>
          <cell r="G3315">
            <v>130</v>
          </cell>
        </row>
        <row r="3316">
          <cell r="F3316">
            <v>2415240</v>
          </cell>
          <cell r="G3316">
            <v>130</v>
          </cell>
        </row>
        <row r="3317">
          <cell r="F3317">
            <v>1612540</v>
          </cell>
          <cell r="G3317">
            <v>130</v>
          </cell>
        </row>
        <row r="3318">
          <cell r="F3318">
            <v>1612540</v>
          </cell>
          <cell r="G3318">
            <v>130</v>
          </cell>
        </row>
        <row r="3319">
          <cell r="F3319">
            <v>84000</v>
          </cell>
          <cell r="G3319">
            <v>130</v>
          </cell>
        </row>
        <row r="3320">
          <cell r="F3320">
            <v>3585779</v>
          </cell>
          <cell r="G3320">
            <v>130</v>
          </cell>
        </row>
        <row r="3321">
          <cell r="F3321">
            <v>2329650</v>
          </cell>
          <cell r="G3321">
            <v>139</v>
          </cell>
        </row>
        <row r="3322">
          <cell r="F3322">
            <v>608400</v>
          </cell>
          <cell r="G3322">
            <v>139</v>
          </cell>
        </row>
        <row r="3323">
          <cell r="F3323">
            <v>838800</v>
          </cell>
          <cell r="G3323">
            <v>139</v>
          </cell>
        </row>
        <row r="3324">
          <cell r="F3324">
            <v>1743750</v>
          </cell>
          <cell r="G3324">
            <v>139</v>
          </cell>
        </row>
        <row r="3325">
          <cell r="F3325">
            <v>387758</v>
          </cell>
          <cell r="G3325">
            <v>139</v>
          </cell>
        </row>
        <row r="3326">
          <cell r="F3326">
            <v>1278000</v>
          </cell>
          <cell r="G3326">
            <v>139</v>
          </cell>
        </row>
        <row r="3327">
          <cell r="F3327">
            <v>493560</v>
          </cell>
          <cell r="G3327">
            <v>139</v>
          </cell>
        </row>
        <row r="3328">
          <cell r="F3328">
            <v>251190</v>
          </cell>
          <cell r="G3328">
            <v>139</v>
          </cell>
        </row>
        <row r="3329">
          <cell r="F3329">
            <v>274140</v>
          </cell>
          <cell r="G3329">
            <v>139</v>
          </cell>
        </row>
        <row r="3330">
          <cell r="F3330">
            <v>1940400</v>
          </cell>
          <cell r="G3330">
            <v>139</v>
          </cell>
        </row>
        <row r="3331">
          <cell r="F3331">
            <v>697500</v>
          </cell>
          <cell r="G3331">
            <v>139</v>
          </cell>
        </row>
        <row r="3332">
          <cell r="F3332">
            <v>8000000</v>
          </cell>
          <cell r="G3332">
            <v>51</v>
          </cell>
        </row>
        <row r="3333">
          <cell r="F3333">
            <v>177250000</v>
          </cell>
          <cell r="G3333">
            <v>51</v>
          </cell>
        </row>
        <row r="3334">
          <cell r="F3334">
            <v>2000000</v>
          </cell>
          <cell r="G3334">
            <v>51</v>
          </cell>
        </row>
        <row r="3335">
          <cell r="F3335">
            <v>12710000</v>
          </cell>
          <cell r="G3335">
            <v>51</v>
          </cell>
        </row>
        <row r="3336">
          <cell r="F3336">
            <v>48640</v>
          </cell>
          <cell r="G3336">
            <v>14762</v>
          </cell>
        </row>
        <row r="3337">
          <cell r="F3337">
            <v>5202918</v>
          </cell>
          <cell r="G3337">
            <v>21</v>
          </cell>
        </row>
        <row r="3338">
          <cell r="F3338">
            <v>2106300</v>
          </cell>
          <cell r="G3338" t="str">
            <v>003-2017</v>
          </cell>
        </row>
        <row r="3339">
          <cell r="F3339">
            <v>1487500</v>
          </cell>
          <cell r="G3339">
            <v>1</v>
          </cell>
        </row>
        <row r="3340">
          <cell r="F3340">
            <v>5268963</v>
          </cell>
          <cell r="G3340">
            <v>15</v>
          </cell>
        </row>
        <row r="3341">
          <cell r="F3341">
            <v>2683800</v>
          </cell>
          <cell r="G3341">
            <v>8</v>
          </cell>
        </row>
        <row r="3342">
          <cell r="F3342">
            <v>823284</v>
          </cell>
          <cell r="G3342">
            <v>8</v>
          </cell>
        </row>
        <row r="3343">
          <cell r="F3343">
            <v>1582600</v>
          </cell>
          <cell r="G3343">
            <v>7</v>
          </cell>
        </row>
        <row r="3344">
          <cell r="F3344">
            <v>11126844</v>
          </cell>
          <cell r="G3344">
            <v>48</v>
          </cell>
        </row>
        <row r="3345">
          <cell r="F3345">
            <v>33626913</v>
          </cell>
          <cell r="G3345">
            <v>42</v>
          </cell>
        </row>
        <row r="3346">
          <cell r="F3346">
            <v>3526803</v>
          </cell>
          <cell r="G3346">
            <v>50</v>
          </cell>
        </row>
        <row r="3347">
          <cell r="F3347">
            <v>15664712</v>
          </cell>
          <cell r="G3347">
            <v>47</v>
          </cell>
        </row>
        <row r="3348">
          <cell r="F3348">
            <v>596489</v>
          </cell>
          <cell r="G3348">
            <v>27</v>
          </cell>
        </row>
        <row r="3349">
          <cell r="F3349">
            <v>4011987</v>
          </cell>
          <cell r="G3349">
            <v>27</v>
          </cell>
        </row>
        <row r="3350">
          <cell r="F3350">
            <v>5487260</v>
          </cell>
          <cell r="G3350">
            <v>12</v>
          </cell>
        </row>
        <row r="3351">
          <cell r="F3351">
            <v>11220000</v>
          </cell>
          <cell r="G3351">
            <v>31</v>
          </cell>
        </row>
        <row r="3352">
          <cell r="F3352">
            <v>129600</v>
          </cell>
          <cell r="G3352">
            <v>31</v>
          </cell>
        </row>
        <row r="3353">
          <cell r="F3353">
            <v>1635000</v>
          </cell>
          <cell r="G3353">
            <v>35</v>
          </cell>
        </row>
        <row r="3354">
          <cell r="F3354">
            <v>8350000</v>
          </cell>
          <cell r="G3354">
            <v>35</v>
          </cell>
        </row>
        <row r="3355">
          <cell r="F3355">
            <v>5980000</v>
          </cell>
          <cell r="G3355">
            <v>35</v>
          </cell>
        </row>
        <row r="3356">
          <cell r="F3356">
            <v>3422519</v>
          </cell>
          <cell r="G3356">
            <v>37</v>
          </cell>
        </row>
        <row r="3357">
          <cell r="F3357">
            <v>742149</v>
          </cell>
          <cell r="G3357">
            <v>37</v>
          </cell>
        </row>
        <row r="3358">
          <cell r="F3358">
            <v>886232</v>
          </cell>
          <cell r="G3358">
            <v>37</v>
          </cell>
        </row>
        <row r="3359">
          <cell r="F3359">
            <v>2344752</v>
          </cell>
          <cell r="G3359">
            <v>37</v>
          </cell>
        </row>
        <row r="3360">
          <cell r="F3360">
            <v>2102759</v>
          </cell>
          <cell r="G3360">
            <v>37</v>
          </cell>
        </row>
        <row r="3361">
          <cell r="F3361">
            <v>1703655</v>
          </cell>
          <cell r="G3361">
            <v>37</v>
          </cell>
        </row>
        <row r="3362">
          <cell r="F3362">
            <v>548856</v>
          </cell>
          <cell r="G3362">
            <v>37</v>
          </cell>
        </row>
        <row r="3363">
          <cell r="F3363">
            <v>573521</v>
          </cell>
          <cell r="G3363">
            <v>37</v>
          </cell>
        </row>
        <row r="3364">
          <cell r="F3364">
            <v>265366</v>
          </cell>
          <cell r="G3364">
            <v>37</v>
          </cell>
        </row>
        <row r="3365">
          <cell r="F3365">
            <v>718430</v>
          </cell>
          <cell r="G3365">
            <v>37</v>
          </cell>
        </row>
        <row r="3366">
          <cell r="F3366">
            <v>3874351</v>
          </cell>
          <cell r="G3366">
            <v>37</v>
          </cell>
        </row>
        <row r="3367">
          <cell r="F3367">
            <v>3468855</v>
          </cell>
          <cell r="G3367">
            <v>37</v>
          </cell>
        </row>
        <row r="3368">
          <cell r="F3368">
            <v>617765</v>
          </cell>
          <cell r="G3368">
            <v>37</v>
          </cell>
        </row>
        <row r="3369">
          <cell r="F3369">
            <v>100586</v>
          </cell>
          <cell r="G3369">
            <v>37</v>
          </cell>
        </row>
        <row r="3370">
          <cell r="F3370">
            <v>1507672</v>
          </cell>
          <cell r="G3370">
            <v>37</v>
          </cell>
        </row>
        <row r="3371">
          <cell r="F3371">
            <v>2652093</v>
          </cell>
          <cell r="G3371">
            <v>37</v>
          </cell>
        </row>
        <row r="3372">
          <cell r="F3372">
            <v>1314760</v>
          </cell>
          <cell r="G3372">
            <v>37</v>
          </cell>
        </row>
        <row r="3373">
          <cell r="F3373">
            <v>773179</v>
          </cell>
          <cell r="G3373">
            <v>37</v>
          </cell>
        </row>
        <row r="3374">
          <cell r="F3374">
            <v>3892389</v>
          </cell>
          <cell r="G3374">
            <v>37</v>
          </cell>
        </row>
        <row r="3375">
          <cell r="F3375">
            <v>7202213</v>
          </cell>
          <cell r="G3375">
            <v>37</v>
          </cell>
        </row>
        <row r="3376">
          <cell r="F3376">
            <v>1080000</v>
          </cell>
          <cell r="G3376">
            <v>38</v>
          </cell>
        </row>
        <row r="3377">
          <cell r="F3377">
            <v>504000</v>
          </cell>
          <cell r="G3377">
            <v>38</v>
          </cell>
        </row>
        <row r="3378">
          <cell r="F3378">
            <v>360000</v>
          </cell>
          <cell r="G3378">
            <v>38</v>
          </cell>
        </row>
        <row r="3379">
          <cell r="F3379">
            <v>172800</v>
          </cell>
          <cell r="G3379">
            <v>38</v>
          </cell>
        </row>
        <row r="3380">
          <cell r="F3380">
            <v>936000</v>
          </cell>
          <cell r="G3380">
            <v>38</v>
          </cell>
        </row>
        <row r="3381">
          <cell r="F3381">
            <v>69600</v>
          </cell>
          <cell r="G3381">
            <v>38</v>
          </cell>
        </row>
        <row r="3382">
          <cell r="F3382">
            <v>360000</v>
          </cell>
          <cell r="G3382">
            <v>38</v>
          </cell>
        </row>
        <row r="3383">
          <cell r="F3383">
            <v>576000</v>
          </cell>
          <cell r="G3383">
            <v>38</v>
          </cell>
        </row>
        <row r="3384">
          <cell r="F3384">
            <v>723000</v>
          </cell>
          <cell r="G3384">
            <v>39</v>
          </cell>
        </row>
        <row r="3385">
          <cell r="F3385">
            <v>304000</v>
          </cell>
          <cell r="G3385">
            <v>39</v>
          </cell>
        </row>
        <row r="3386">
          <cell r="F3386">
            <v>703000</v>
          </cell>
          <cell r="G3386">
            <v>39</v>
          </cell>
        </row>
        <row r="3387">
          <cell r="F3387">
            <v>510900</v>
          </cell>
          <cell r="G3387">
            <v>41</v>
          </cell>
        </row>
        <row r="3388">
          <cell r="F3388">
            <v>208000</v>
          </cell>
          <cell r="G3388">
            <v>41</v>
          </cell>
        </row>
        <row r="3389">
          <cell r="F3389">
            <v>41600</v>
          </cell>
          <cell r="G3389">
            <v>41</v>
          </cell>
        </row>
        <row r="3390">
          <cell r="F3390">
            <v>266500</v>
          </cell>
          <cell r="G3390">
            <v>41</v>
          </cell>
        </row>
        <row r="3391">
          <cell r="F3391">
            <v>78000</v>
          </cell>
          <cell r="G3391">
            <v>41</v>
          </cell>
        </row>
        <row r="3392">
          <cell r="F3392">
            <v>58500</v>
          </cell>
          <cell r="G3392">
            <v>41</v>
          </cell>
        </row>
        <row r="3393">
          <cell r="F3393">
            <v>41600</v>
          </cell>
          <cell r="G3393">
            <v>41</v>
          </cell>
        </row>
        <row r="3394">
          <cell r="F3394">
            <v>221000</v>
          </cell>
          <cell r="G3394">
            <v>41</v>
          </cell>
        </row>
        <row r="3395">
          <cell r="F3395">
            <v>117000</v>
          </cell>
          <cell r="G3395">
            <v>41</v>
          </cell>
        </row>
        <row r="3396">
          <cell r="F3396">
            <v>637650</v>
          </cell>
          <cell r="G3396">
            <v>41</v>
          </cell>
        </row>
        <row r="3397">
          <cell r="F3397">
            <v>663000</v>
          </cell>
          <cell r="G3397">
            <v>41</v>
          </cell>
        </row>
        <row r="3398">
          <cell r="F3398">
            <v>25900000</v>
          </cell>
          <cell r="G3398">
            <v>51</v>
          </cell>
        </row>
        <row r="3399">
          <cell r="F3399">
            <v>16225000</v>
          </cell>
          <cell r="G3399">
            <v>51</v>
          </cell>
        </row>
        <row r="3400">
          <cell r="F3400">
            <v>41750000</v>
          </cell>
          <cell r="G3400">
            <v>51</v>
          </cell>
        </row>
        <row r="3401">
          <cell r="F3401">
            <v>26321500</v>
          </cell>
          <cell r="G3401">
            <v>51</v>
          </cell>
        </row>
        <row r="3402">
          <cell r="F3402">
            <v>140000</v>
          </cell>
          <cell r="G3402">
            <v>126</v>
          </cell>
        </row>
        <row r="3403">
          <cell r="F3403">
            <v>800000</v>
          </cell>
          <cell r="G3403">
            <v>126</v>
          </cell>
        </row>
        <row r="3404">
          <cell r="F3404">
            <v>180000</v>
          </cell>
          <cell r="G3404">
            <v>126</v>
          </cell>
        </row>
        <row r="3405">
          <cell r="F3405">
            <v>1820000</v>
          </cell>
          <cell r="G3405">
            <v>126</v>
          </cell>
        </row>
        <row r="3406">
          <cell r="F3406">
            <v>100000</v>
          </cell>
          <cell r="G3406">
            <v>126</v>
          </cell>
        </row>
        <row r="3407">
          <cell r="F3407">
            <v>1320000</v>
          </cell>
          <cell r="G3407">
            <v>126</v>
          </cell>
        </row>
        <row r="3408">
          <cell r="F3408">
            <v>400000</v>
          </cell>
          <cell r="G3408">
            <v>126</v>
          </cell>
        </row>
        <row r="3409">
          <cell r="F3409">
            <v>265672</v>
          </cell>
          <cell r="G3409">
            <v>130</v>
          </cell>
        </row>
        <row r="3410">
          <cell r="F3410">
            <v>1791294</v>
          </cell>
          <cell r="G3410">
            <v>130</v>
          </cell>
        </row>
        <row r="3411">
          <cell r="F3411">
            <v>533448</v>
          </cell>
          <cell r="G3411">
            <v>130</v>
          </cell>
        </row>
        <row r="3412">
          <cell r="F3412">
            <v>4366942</v>
          </cell>
          <cell r="G3412">
            <v>130</v>
          </cell>
        </row>
        <row r="3413">
          <cell r="F3413">
            <v>908968</v>
          </cell>
          <cell r="G3413">
            <v>130</v>
          </cell>
        </row>
        <row r="3414">
          <cell r="F3414">
            <v>890100</v>
          </cell>
          <cell r="G3414">
            <v>135</v>
          </cell>
        </row>
        <row r="3415">
          <cell r="F3415">
            <v>2291500</v>
          </cell>
          <cell r="G3415">
            <v>135</v>
          </cell>
        </row>
        <row r="3416">
          <cell r="F3416">
            <v>2665000</v>
          </cell>
          <cell r="G3416">
            <v>135</v>
          </cell>
        </row>
        <row r="3417">
          <cell r="F3417">
            <v>8390000</v>
          </cell>
          <cell r="G3417">
            <v>135</v>
          </cell>
        </row>
        <row r="3418">
          <cell r="F3418">
            <v>3000000</v>
          </cell>
          <cell r="G3418">
            <v>135</v>
          </cell>
        </row>
        <row r="3419">
          <cell r="F3419">
            <v>1250000</v>
          </cell>
          <cell r="G3419">
            <v>135</v>
          </cell>
        </row>
        <row r="3420">
          <cell r="F3420">
            <v>8390000</v>
          </cell>
          <cell r="G3420">
            <v>135</v>
          </cell>
        </row>
        <row r="3421">
          <cell r="F3421">
            <v>795000</v>
          </cell>
          <cell r="G3421">
            <v>135</v>
          </cell>
        </row>
        <row r="3422">
          <cell r="F3422">
            <v>4500000</v>
          </cell>
          <cell r="G3422">
            <v>135</v>
          </cell>
        </row>
        <row r="3423">
          <cell r="F3423">
            <v>4000000</v>
          </cell>
          <cell r="G3423">
            <v>135</v>
          </cell>
        </row>
        <row r="3424">
          <cell r="F3424">
            <v>890100</v>
          </cell>
          <cell r="G3424">
            <v>135</v>
          </cell>
        </row>
        <row r="3425">
          <cell r="F3425">
            <v>2665000</v>
          </cell>
          <cell r="G3425">
            <v>135</v>
          </cell>
        </row>
        <row r="3426">
          <cell r="F3426">
            <v>5950000</v>
          </cell>
          <cell r="G3426">
            <v>16</v>
          </cell>
        </row>
        <row r="3427">
          <cell r="F3427">
            <v>2186000</v>
          </cell>
          <cell r="G3427">
            <v>5</v>
          </cell>
        </row>
        <row r="3428">
          <cell r="F3428">
            <v>504000</v>
          </cell>
          <cell r="G3428">
            <v>18</v>
          </cell>
        </row>
        <row r="3429">
          <cell r="F3429">
            <v>1294811</v>
          </cell>
          <cell r="G3429">
            <v>15597</v>
          </cell>
        </row>
        <row r="3430">
          <cell r="F3430">
            <v>5023000</v>
          </cell>
          <cell r="G3430">
            <v>35</v>
          </cell>
        </row>
        <row r="3431">
          <cell r="F3431">
            <v>11875000</v>
          </cell>
          <cell r="G3431">
            <v>35</v>
          </cell>
        </row>
        <row r="3432">
          <cell r="F3432">
            <v>7575000</v>
          </cell>
          <cell r="G3432">
            <v>35</v>
          </cell>
        </row>
        <row r="3433">
          <cell r="F3433">
            <v>3102987</v>
          </cell>
          <cell r="G3433">
            <v>37</v>
          </cell>
        </row>
        <row r="3434">
          <cell r="F3434">
            <v>3548626</v>
          </cell>
          <cell r="G3434">
            <v>37</v>
          </cell>
        </row>
        <row r="3435">
          <cell r="F3435">
            <v>344112</v>
          </cell>
          <cell r="G3435">
            <v>37</v>
          </cell>
        </row>
        <row r="3436">
          <cell r="F3436">
            <v>3248836</v>
          </cell>
          <cell r="G3436">
            <v>37</v>
          </cell>
        </row>
        <row r="3437">
          <cell r="F3437">
            <v>408242</v>
          </cell>
          <cell r="G3437">
            <v>37</v>
          </cell>
        </row>
        <row r="3438">
          <cell r="F3438">
            <v>2542768</v>
          </cell>
          <cell r="G3438">
            <v>37</v>
          </cell>
        </row>
        <row r="3439">
          <cell r="F3439">
            <v>1305958</v>
          </cell>
          <cell r="G3439">
            <v>37</v>
          </cell>
        </row>
        <row r="3440">
          <cell r="F3440">
            <v>720000</v>
          </cell>
          <cell r="G3440">
            <v>38</v>
          </cell>
        </row>
        <row r="3441">
          <cell r="F3441">
            <v>600000</v>
          </cell>
          <cell r="G3441">
            <v>38</v>
          </cell>
        </row>
        <row r="3442">
          <cell r="F3442">
            <v>1440000</v>
          </cell>
          <cell r="G3442">
            <v>38</v>
          </cell>
        </row>
        <row r="3443">
          <cell r="F3443">
            <v>3288900</v>
          </cell>
          <cell r="G3443">
            <v>39</v>
          </cell>
        </row>
        <row r="3444">
          <cell r="F3444">
            <v>1480000</v>
          </cell>
          <cell r="G3444">
            <v>39</v>
          </cell>
        </row>
        <row r="3445">
          <cell r="F3445">
            <v>1080800</v>
          </cell>
          <cell r="G3445">
            <v>39</v>
          </cell>
        </row>
        <row r="3446">
          <cell r="F3446">
            <v>232800</v>
          </cell>
          <cell r="G3446">
            <v>39</v>
          </cell>
        </row>
        <row r="3447">
          <cell r="F3447">
            <v>2920000</v>
          </cell>
          <cell r="G3447">
            <v>39</v>
          </cell>
        </row>
        <row r="3448">
          <cell r="F3448">
            <v>5850000</v>
          </cell>
          <cell r="G3448">
            <v>39</v>
          </cell>
        </row>
        <row r="3449">
          <cell r="F3449">
            <v>234000</v>
          </cell>
          <cell r="G3449">
            <v>41</v>
          </cell>
        </row>
        <row r="3450">
          <cell r="F3450">
            <v>52000</v>
          </cell>
          <cell r="G3450">
            <v>41</v>
          </cell>
        </row>
        <row r="3451">
          <cell r="F3451">
            <v>189150</v>
          </cell>
          <cell r="G3451">
            <v>41</v>
          </cell>
        </row>
        <row r="3452">
          <cell r="F3452">
            <v>1260000</v>
          </cell>
          <cell r="G3452">
            <v>53</v>
          </cell>
        </row>
        <row r="3453">
          <cell r="F3453">
            <v>630000</v>
          </cell>
          <cell r="G3453">
            <v>53</v>
          </cell>
        </row>
        <row r="3454">
          <cell r="F3454">
            <v>5400000</v>
          </cell>
          <cell r="G3454">
            <v>53</v>
          </cell>
        </row>
        <row r="3455">
          <cell r="F3455">
            <v>2266200</v>
          </cell>
          <cell r="G3455">
            <v>53</v>
          </cell>
        </row>
        <row r="3456">
          <cell r="F3456">
            <v>3510000</v>
          </cell>
          <cell r="G3456">
            <v>53</v>
          </cell>
        </row>
        <row r="3457">
          <cell r="F3457">
            <v>2846500</v>
          </cell>
          <cell r="G3457">
            <v>53</v>
          </cell>
        </row>
        <row r="3458">
          <cell r="F3458">
            <v>2444000</v>
          </cell>
          <cell r="G3458">
            <v>53</v>
          </cell>
        </row>
        <row r="3459">
          <cell r="F3459">
            <v>14337000</v>
          </cell>
          <cell r="G3459">
            <v>53</v>
          </cell>
        </row>
        <row r="3460">
          <cell r="F3460">
            <v>2049000</v>
          </cell>
          <cell r="G3460">
            <v>53</v>
          </cell>
        </row>
        <row r="3461">
          <cell r="F3461">
            <v>1162900</v>
          </cell>
          <cell r="G3461">
            <v>53</v>
          </cell>
        </row>
        <row r="3462">
          <cell r="F3462">
            <v>4524000</v>
          </cell>
          <cell r="G3462">
            <v>53</v>
          </cell>
        </row>
        <row r="3463">
          <cell r="F3463">
            <v>5491000</v>
          </cell>
          <cell r="G3463">
            <v>54</v>
          </cell>
        </row>
        <row r="3464">
          <cell r="F3464">
            <v>11746000</v>
          </cell>
          <cell r="G3464">
            <v>54</v>
          </cell>
        </row>
        <row r="3465">
          <cell r="F3465">
            <v>260000</v>
          </cell>
          <cell r="G3465">
            <v>126</v>
          </cell>
        </row>
        <row r="3466">
          <cell r="F3466">
            <v>400000</v>
          </cell>
          <cell r="G3466">
            <v>126</v>
          </cell>
        </row>
        <row r="3467">
          <cell r="F3467">
            <v>1340000</v>
          </cell>
          <cell r="G3467">
            <v>126</v>
          </cell>
        </row>
        <row r="3468">
          <cell r="F3468">
            <v>140000</v>
          </cell>
          <cell r="G3468">
            <v>126</v>
          </cell>
        </row>
        <row r="3469">
          <cell r="F3469">
            <v>830300</v>
          </cell>
          <cell r="G3469">
            <v>140</v>
          </cell>
        </row>
        <row r="3470">
          <cell r="F3470">
            <v>97191</v>
          </cell>
          <cell r="G3470">
            <v>15145</v>
          </cell>
        </row>
        <row r="3471">
          <cell r="F3471">
            <v>8082295</v>
          </cell>
          <cell r="G3471">
            <v>44</v>
          </cell>
        </row>
        <row r="3472">
          <cell r="F3472">
            <v>11236347</v>
          </cell>
          <cell r="G3472">
            <v>33</v>
          </cell>
        </row>
        <row r="3473">
          <cell r="F3473">
            <v>5033700</v>
          </cell>
          <cell r="G3473">
            <v>10</v>
          </cell>
        </row>
        <row r="3474">
          <cell r="F3474">
            <v>-480000</v>
          </cell>
          <cell r="G3474">
            <v>10</v>
          </cell>
        </row>
        <row r="3475">
          <cell r="F3475">
            <v>862190</v>
          </cell>
          <cell r="G3475">
            <v>133</v>
          </cell>
        </row>
        <row r="3476">
          <cell r="F3476">
            <v>1755456</v>
          </cell>
          <cell r="G3476">
            <v>15597</v>
          </cell>
        </row>
        <row r="3477">
          <cell r="F3477">
            <v>8559520</v>
          </cell>
          <cell r="G3477">
            <v>17</v>
          </cell>
        </row>
        <row r="3478">
          <cell r="F3478">
            <v>13110000</v>
          </cell>
          <cell r="G3478">
            <v>35</v>
          </cell>
        </row>
        <row r="3479">
          <cell r="F3479">
            <v>2990000</v>
          </cell>
          <cell r="G3479">
            <v>35</v>
          </cell>
        </row>
        <row r="3480">
          <cell r="F3480">
            <v>7360000</v>
          </cell>
          <cell r="G3480">
            <v>35</v>
          </cell>
        </row>
        <row r="3481">
          <cell r="F3481">
            <v>1902205</v>
          </cell>
          <cell r="G3481">
            <v>37</v>
          </cell>
        </row>
        <row r="3482">
          <cell r="F3482">
            <v>2862691</v>
          </cell>
          <cell r="G3482">
            <v>37</v>
          </cell>
        </row>
        <row r="3483">
          <cell r="F3483">
            <v>337318</v>
          </cell>
          <cell r="G3483">
            <v>37</v>
          </cell>
        </row>
        <row r="3484">
          <cell r="F3484">
            <v>1222329</v>
          </cell>
          <cell r="G3484">
            <v>37</v>
          </cell>
        </row>
        <row r="3485">
          <cell r="F3485">
            <v>7811326</v>
          </cell>
          <cell r="G3485">
            <v>37</v>
          </cell>
        </row>
        <row r="3486">
          <cell r="F3486">
            <v>504000</v>
          </cell>
          <cell r="G3486">
            <v>38</v>
          </cell>
        </row>
        <row r="3487">
          <cell r="F3487">
            <v>216000</v>
          </cell>
          <cell r="G3487">
            <v>38</v>
          </cell>
        </row>
        <row r="3488">
          <cell r="F3488">
            <v>720000</v>
          </cell>
          <cell r="G3488">
            <v>38</v>
          </cell>
        </row>
        <row r="3489">
          <cell r="F3489">
            <v>1728000</v>
          </cell>
          <cell r="G3489">
            <v>38</v>
          </cell>
        </row>
        <row r="3490">
          <cell r="F3490">
            <v>163800</v>
          </cell>
          <cell r="G3490">
            <v>41</v>
          </cell>
        </row>
        <row r="3491">
          <cell r="F3491">
            <v>65000</v>
          </cell>
          <cell r="G3491">
            <v>41</v>
          </cell>
        </row>
        <row r="3492">
          <cell r="F3492">
            <v>130000</v>
          </cell>
          <cell r="G3492">
            <v>41</v>
          </cell>
        </row>
        <row r="3493">
          <cell r="F3493">
            <v>65000</v>
          </cell>
          <cell r="G3493">
            <v>41</v>
          </cell>
        </row>
        <row r="3494">
          <cell r="F3494">
            <v>3000000</v>
          </cell>
          <cell r="G3494">
            <v>51</v>
          </cell>
        </row>
        <row r="3495">
          <cell r="F3495">
            <v>1026000</v>
          </cell>
          <cell r="G3495">
            <v>53</v>
          </cell>
        </row>
        <row r="3496">
          <cell r="F3496">
            <v>1404300</v>
          </cell>
          <cell r="G3496">
            <v>53</v>
          </cell>
        </row>
        <row r="3497">
          <cell r="F3497">
            <v>2006600</v>
          </cell>
          <cell r="G3497">
            <v>53</v>
          </cell>
        </row>
        <row r="3498">
          <cell r="F3498">
            <v>900000</v>
          </cell>
          <cell r="G3498">
            <v>53</v>
          </cell>
        </row>
        <row r="3499">
          <cell r="F3499">
            <v>1525860</v>
          </cell>
          <cell r="G3499">
            <v>53</v>
          </cell>
        </row>
        <row r="3500">
          <cell r="F3500">
            <v>594000</v>
          </cell>
          <cell r="G3500">
            <v>53</v>
          </cell>
        </row>
        <row r="3501">
          <cell r="F3501">
            <v>1782300</v>
          </cell>
          <cell r="G3501">
            <v>53</v>
          </cell>
        </row>
        <row r="3502">
          <cell r="F3502">
            <v>1080000</v>
          </cell>
          <cell r="G3502">
            <v>53</v>
          </cell>
        </row>
        <row r="3503">
          <cell r="F3503">
            <v>1800000</v>
          </cell>
          <cell r="G3503">
            <v>53</v>
          </cell>
        </row>
        <row r="3504">
          <cell r="F3504">
            <v>3708000</v>
          </cell>
          <cell r="G3504">
            <v>53</v>
          </cell>
        </row>
        <row r="3505">
          <cell r="F3505">
            <v>2192660</v>
          </cell>
          <cell r="G3505">
            <v>53</v>
          </cell>
        </row>
        <row r="3506">
          <cell r="F3506">
            <v>1260000</v>
          </cell>
          <cell r="G3506">
            <v>53</v>
          </cell>
        </row>
        <row r="3507">
          <cell r="F3507">
            <v>281500</v>
          </cell>
          <cell r="G3507">
            <v>53</v>
          </cell>
        </row>
        <row r="3508">
          <cell r="F3508">
            <v>2381400</v>
          </cell>
          <cell r="G3508">
            <v>53</v>
          </cell>
        </row>
        <row r="3509">
          <cell r="F3509">
            <v>2793400</v>
          </cell>
          <cell r="G3509">
            <v>53</v>
          </cell>
        </row>
        <row r="3510">
          <cell r="F3510">
            <v>1980000</v>
          </cell>
          <cell r="G3510">
            <v>54</v>
          </cell>
        </row>
        <row r="3511">
          <cell r="F3511">
            <v>6300000</v>
          </cell>
          <cell r="G3511">
            <v>54</v>
          </cell>
        </row>
        <row r="3512">
          <cell r="F3512">
            <v>1551000</v>
          </cell>
          <cell r="G3512">
            <v>54</v>
          </cell>
        </row>
        <row r="3513">
          <cell r="F3513">
            <v>6624000</v>
          </cell>
          <cell r="G3513">
            <v>54</v>
          </cell>
        </row>
        <row r="3514">
          <cell r="F3514">
            <v>2244000</v>
          </cell>
          <cell r="G3514">
            <v>54</v>
          </cell>
        </row>
        <row r="3515">
          <cell r="F3515">
            <v>5550000</v>
          </cell>
          <cell r="G3515">
            <v>54</v>
          </cell>
        </row>
        <row r="3516">
          <cell r="F3516">
            <v>7444000</v>
          </cell>
          <cell r="G3516">
            <v>54</v>
          </cell>
        </row>
        <row r="3517">
          <cell r="F3517">
            <v>4112000</v>
          </cell>
          <cell r="G3517">
            <v>54</v>
          </cell>
        </row>
        <row r="3518">
          <cell r="F3518">
            <v>3700000</v>
          </cell>
          <cell r="G3518">
            <v>54</v>
          </cell>
        </row>
        <row r="3519">
          <cell r="F3519">
            <v>2750000</v>
          </cell>
          <cell r="G3519">
            <v>54</v>
          </cell>
        </row>
        <row r="3520">
          <cell r="F3520">
            <v>2142000</v>
          </cell>
          <cell r="G3520">
            <v>54</v>
          </cell>
        </row>
        <row r="3521">
          <cell r="F3521">
            <v>7320000</v>
          </cell>
          <cell r="G3521">
            <v>54</v>
          </cell>
        </row>
        <row r="3522">
          <cell r="F3522">
            <v>392664</v>
          </cell>
          <cell r="G3522">
            <v>56</v>
          </cell>
        </row>
        <row r="3523">
          <cell r="F3523">
            <v>115490</v>
          </cell>
          <cell r="G3523">
            <v>56</v>
          </cell>
        </row>
        <row r="3524">
          <cell r="F3524">
            <v>923916</v>
          </cell>
          <cell r="G3524">
            <v>56</v>
          </cell>
        </row>
        <row r="3525">
          <cell r="F3525">
            <v>461958</v>
          </cell>
          <cell r="G3525">
            <v>56</v>
          </cell>
        </row>
        <row r="3526">
          <cell r="F3526">
            <v>800000</v>
          </cell>
          <cell r="G3526">
            <v>126</v>
          </cell>
        </row>
        <row r="3527">
          <cell r="F3527">
            <v>1200000</v>
          </cell>
          <cell r="G3527">
            <v>126</v>
          </cell>
        </row>
        <row r="3528">
          <cell r="F3528">
            <v>400000</v>
          </cell>
          <cell r="G3528">
            <v>126</v>
          </cell>
        </row>
        <row r="3529">
          <cell r="F3529">
            <v>2200000</v>
          </cell>
          <cell r="G3529">
            <v>126</v>
          </cell>
        </row>
        <row r="3530">
          <cell r="F3530">
            <v>1100000</v>
          </cell>
          <cell r="G3530">
            <v>126</v>
          </cell>
        </row>
        <row r="3531">
          <cell r="F3531">
            <v>3993000</v>
          </cell>
          <cell r="G3531">
            <v>121</v>
          </cell>
        </row>
        <row r="3532">
          <cell r="F3532">
            <v>5019300</v>
          </cell>
          <cell r="G3532">
            <v>121</v>
          </cell>
        </row>
        <row r="3533">
          <cell r="F3533">
            <v>660000</v>
          </cell>
          <cell r="G3533">
            <v>121</v>
          </cell>
        </row>
        <row r="3534">
          <cell r="F3534">
            <v>835492</v>
          </cell>
          <cell r="G3534">
            <v>130</v>
          </cell>
        </row>
        <row r="3535">
          <cell r="F3535">
            <v>714096</v>
          </cell>
          <cell r="G3535">
            <v>130</v>
          </cell>
        </row>
        <row r="3536">
          <cell r="F3536">
            <v>239222</v>
          </cell>
          <cell r="G3536">
            <v>130</v>
          </cell>
        </row>
        <row r="3537">
          <cell r="F3537">
            <v>70006</v>
          </cell>
          <cell r="G3537">
            <v>130</v>
          </cell>
        </row>
        <row r="3538">
          <cell r="F3538">
            <v>642686</v>
          </cell>
          <cell r="G3538">
            <v>130</v>
          </cell>
        </row>
        <row r="3539">
          <cell r="F3539">
            <v>503437</v>
          </cell>
          <cell r="G3539">
            <v>130</v>
          </cell>
        </row>
        <row r="3540">
          <cell r="F3540">
            <v>21423</v>
          </cell>
          <cell r="G3540">
            <v>130</v>
          </cell>
        </row>
        <row r="3541">
          <cell r="F3541">
            <v>99973</v>
          </cell>
          <cell r="G3541">
            <v>130</v>
          </cell>
        </row>
        <row r="3542">
          <cell r="F3542">
            <v>2291500</v>
          </cell>
          <cell r="G3542">
            <v>135</v>
          </cell>
        </row>
        <row r="3543">
          <cell r="F3543">
            <v>37997380</v>
          </cell>
          <cell r="G3543">
            <v>42</v>
          </cell>
        </row>
        <row r="3544">
          <cell r="F3544">
            <v>63821000</v>
          </cell>
          <cell r="G3544">
            <v>45</v>
          </cell>
        </row>
        <row r="3545">
          <cell r="F3545">
            <v>17984100</v>
          </cell>
          <cell r="G3545">
            <v>59</v>
          </cell>
        </row>
        <row r="3546">
          <cell r="F3546">
            <v>5202120</v>
          </cell>
          <cell r="G3546">
            <v>52</v>
          </cell>
        </row>
        <row r="3547">
          <cell r="F3547">
            <v>28590735</v>
          </cell>
          <cell r="G3547">
            <v>4</v>
          </cell>
        </row>
        <row r="3548">
          <cell r="F3548">
            <v>9306990</v>
          </cell>
          <cell r="G3548">
            <v>57</v>
          </cell>
        </row>
        <row r="3549">
          <cell r="F3549">
            <v>48814445</v>
          </cell>
          <cell r="G3549">
            <v>57</v>
          </cell>
        </row>
        <row r="3550">
          <cell r="F3550">
            <v>2879000</v>
          </cell>
          <cell r="G3550">
            <v>57</v>
          </cell>
        </row>
        <row r="3551">
          <cell r="F3551">
            <v>23299320</v>
          </cell>
          <cell r="G3551">
            <v>57</v>
          </cell>
        </row>
        <row r="3552">
          <cell r="F3552">
            <v>38516560</v>
          </cell>
          <cell r="G3552">
            <v>57</v>
          </cell>
        </row>
        <row r="3553">
          <cell r="F3553">
            <v>592700</v>
          </cell>
          <cell r="G3553">
            <v>57</v>
          </cell>
        </row>
        <row r="3554">
          <cell r="F3554">
            <v>3487330</v>
          </cell>
          <cell r="G3554">
            <v>57</v>
          </cell>
        </row>
        <row r="3555">
          <cell r="F3555">
            <v>18990244</v>
          </cell>
          <cell r="G3555">
            <v>57</v>
          </cell>
        </row>
        <row r="3556">
          <cell r="F3556">
            <v>202596500</v>
          </cell>
          <cell r="G3556">
            <v>57</v>
          </cell>
        </row>
        <row r="3557">
          <cell r="F3557">
            <v>25399360</v>
          </cell>
          <cell r="G3557">
            <v>57</v>
          </cell>
        </row>
        <row r="3558">
          <cell r="F3558">
            <v>9995385</v>
          </cell>
          <cell r="G3558">
            <v>58</v>
          </cell>
        </row>
        <row r="3559">
          <cell r="F3559">
            <v>2300000</v>
          </cell>
          <cell r="G3559">
            <v>35</v>
          </cell>
        </row>
        <row r="3560">
          <cell r="F3560">
            <v>6670000</v>
          </cell>
          <cell r="G3560">
            <v>35</v>
          </cell>
        </row>
        <row r="3561">
          <cell r="F3561">
            <v>3864000</v>
          </cell>
          <cell r="G3561">
            <v>35</v>
          </cell>
        </row>
        <row r="3562">
          <cell r="F3562">
            <v>2461801</v>
          </cell>
          <cell r="G3562">
            <v>37</v>
          </cell>
        </row>
        <row r="3563">
          <cell r="F3563">
            <v>146794</v>
          </cell>
          <cell r="G3563">
            <v>37</v>
          </cell>
        </row>
        <row r="3564">
          <cell r="F3564">
            <v>3062521</v>
          </cell>
          <cell r="G3564">
            <v>37</v>
          </cell>
        </row>
        <row r="3565">
          <cell r="F3565">
            <v>4862253</v>
          </cell>
          <cell r="G3565">
            <v>37</v>
          </cell>
        </row>
        <row r="3566">
          <cell r="F3566">
            <v>965172</v>
          </cell>
          <cell r="G3566">
            <v>37</v>
          </cell>
        </row>
        <row r="3567">
          <cell r="F3567">
            <v>1972139</v>
          </cell>
          <cell r="G3567">
            <v>37</v>
          </cell>
        </row>
        <row r="3568">
          <cell r="F3568">
            <v>192000</v>
          </cell>
          <cell r="G3568">
            <v>38</v>
          </cell>
        </row>
        <row r="3569">
          <cell r="F3569">
            <v>720000</v>
          </cell>
          <cell r="G3569">
            <v>38</v>
          </cell>
        </row>
        <row r="3570">
          <cell r="F3570">
            <v>357500</v>
          </cell>
          <cell r="G3570">
            <v>41</v>
          </cell>
        </row>
        <row r="3571">
          <cell r="F3571">
            <v>13000</v>
          </cell>
          <cell r="G3571">
            <v>41</v>
          </cell>
        </row>
        <row r="3572">
          <cell r="F3572">
            <v>10616500</v>
          </cell>
          <cell r="G3572">
            <v>51</v>
          </cell>
        </row>
        <row r="3573">
          <cell r="F3573">
            <v>2304000</v>
          </cell>
          <cell r="G3573">
            <v>51</v>
          </cell>
        </row>
        <row r="3574">
          <cell r="F3574">
            <v>2465000</v>
          </cell>
          <cell r="G3574">
            <v>53</v>
          </cell>
        </row>
        <row r="3575">
          <cell r="F3575">
            <v>1260000</v>
          </cell>
          <cell r="G3575">
            <v>53</v>
          </cell>
        </row>
        <row r="3576">
          <cell r="F3576">
            <v>20185000</v>
          </cell>
          <cell r="G3576">
            <v>53</v>
          </cell>
        </row>
        <row r="3577">
          <cell r="F3577">
            <v>2250000</v>
          </cell>
          <cell r="G3577">
            <v>53</v>
          </cell>
        </row>
        <row r="3578">
          <cell r="F3578">
            <v>4143900</v>
          </cell>
          <cell r="G3578">
            <v>53</v>
          </cell>
        </row>
        <row r="3579">
          <cell r="F3579">
            <v>1808500</v>
          </cell>
          <cell r="G3579">
            <v>53</v>
          </cell>
        </row>
        <row r="3580">
          <cell r="F3580">
            <v>400000</v>
          </cell>
          <cell r="G3580">
            <v>53</v>
          </cell>
        </row>
        <row r="3581">
          <cell r="F3581">
            <v>469800</v>
          </cell>
          <cell r="G3581">
            <v>53</v>
          </cell>
        </row>
        <row r="3582">
          <cell r="F3582">
            <v>1800000</v>
          </cell>
          <cell r="G3582">
            <v>53</v>
          </cell>
        </row>
        <row r="3583">
          <cell r="F3583">
            <v>3729000</v>
          </cell>
          <cell r="G3583">
            <v>53</v>
          </cell>
        </row>
        <row r="3584">
          <cell r="F3584">
            <v>235300</v>
          </cell>
          <cell r="G3584">
            <v>53</v>
          </cell>
        </row>
        <row r="3585">
          <cell r="F3585">
            <v>90000</v>
          </cell>
          <cell r="G3585">
            <v>53</v>
          </cell>
        </row>
        <row r="3586">
          <cell r="F3586">
            <v>1440000</v>
          </cell>
          <cell r="G3586">
            <v>53</v>
          </cell>
        </row>
        <row r="3587">
          <cell r="F3587">
            <v>2573000</v>
          </cell>
          <cell r="G3587">
            <v>53</v>
          </cell>
        </row>
        <row r="3588">
          <cell r="F3588">
            <v>5105000</v>
          </cell>
          <cell r="G3588">
            <v>53</v>
          </cell>
        </row>
        <row r="3589">
          <cell r="F3589">
            <v>3454000</v>
          </cell>
          <cell r="G3589">
            <v>53</v>
          </cell>
        </row>
        <row r="3590">
          <cell r="F3590">
            <v>288000</v>
          </cell>
          <cell r="G3590">
            <v>53</v>
          </cell>
        </row>
        <row r="3591">
          <cell r="F3591">
            <v>400100</v>
          </cell>
          <cell r="G3591">
            <v>53</v>
          </cell>
        </row>
        <row r="3592">
          <cell r="F3592">
            <v>138500</v>
          </cell>
          <cell r="G3592">
            <v>53</v>
          </cell>
        </row>
        <row r="3593">
          <cell r="F3593">
            <v>450000</v>
          </cell>
          <cell r="G3593">
            <v>53</v>
          </cell>
        </row>
        <row r="3594">
          <cell r="F3594">
            <v>242100</v>
          </cell>
          <cell r="G3594">
            <v>53</v>
          </cell>
        </row>
        <row r="3595">
          <cell r="F3595">
            <v>317700</v>
          </cell>
          <cell r="G3595">
            <v>53</v>
          </cell>
        </row>
        <row r="3596">
          <cell r="F3596">
            <v>1020000</v>
          </cell>
          <cell r="G3596">
            <v>54</v>
          </cell>
        </row>
        <row r="3597">
          <cell r="F3597">
            <v>1770000</v>
          </cell>
          <cell r="G3597">
            <v>54</v>
          </cell>
        </row>
        <row r="3598">
          <cell r="F3598">
            <v>4192000</v>
          </cell>
          <cell r="G3598">
            <v>54</v>
          </cell>
        </row>
        <row r="3599">
          <cell r="F3599">
            <v>10850000</v>
          </cell>
          <cell r="G3599">
            <v>54</v>
          </cell>
        </row>
        <row r="3600">
          <cell r="F3600">
            <v>6052000</v>
          </cell>
          <cell r="G3600">
            <v>54</v>
          </cell>
        </row>
        <row r="3601">
          <cell r="F3601">
            <v>1385874</v>
          </cell>
          <cell r="G3601">
            <v>56</v>
          </cell>
        </row>
        <row r="3602">
          <cell r="F3602">
            <v>923916</v>
          </cell>
          <cell r="G3602">
            <v>56</v>
          </cell>
        </row>
        <row r="3603">
          <cell r="F3603">
            <v>80843</v>
          </cell>
          <cell r="G3603">
            <v>56</v>
          </cell>
        </row>
        <row r="3604">
          <cell r="F3604">
            <v>3875040</v>
          </cell>
          <cell r="G3604">
            <v>116</v>
          </cell>
        </row>
        <row r="3605">
          <cell r="F3605">
            <v>1969110</v>
          </cell>
          <cell r="G3605">
            <v>121</v>
          </cell>
        </row>
        <row r="3606">
          <cell r="F3606">
            <v>3480835</v>
          </cell>
          <cell r="G3606">
            <v>124</v>
          </cell>
        </row>
        <row r="3607">
          <cell r="F3607">
            <v>5805000</v>
          </cell>
          <cell r="G3607">
            <v>129</v>
          </cell>
        </row>
        <row r="3608">
          <cell r="F3608">
            <v>1252000</v>
          </cell>
          <cell r="G3608">
            <v>129</v>
          </cell>
        </row>
        <row r="3609">
          <cell r="F3609">
            <v>20356950</v>
          </cell>
          <cell r="G3609">
            <v>129</v>
          </cell>
        </row>
        <row r="3610">
          <cell r="F3610">
            <v>4575529</v>
          </cell>
          <cell r="G3610">
            <v>130</v>
          </cell>
        </row>
        <row r="3611">
          <cell r="F3611">
            <v>94500</v>
          </cell>
          <cell r="G3611">
            <v>130</v>
          </cell>
        </row>
        <row r="3612">
          <cell r="F3612">
            <v>361665</v>
          </cell>
          <cell r="G3612">
            <v>130</v>
          </cell>
        </row>
        <row r="3613">
          <cell r="F3613">
            <v>2089764</v>
          </cell>
          <cell r="G3613">
            <v>130</v>
          </cell>
        </row>
        <row r="3614">
          <cell r="F3614">
            <v>1250000</v>
          </cell>
          <cell r="G3614">
            <v>135</v>
          </cell>
        </row>
        <row r="3615">
          <cell r="F3615">
            <v>1250000</v>
          </cell>
          <cell r="G3615">
            <v>135</v>
          </cell>
        </row>
        <row r="3616">
          <cell r="F3616">
            <v>1000000</v>
          </cell>
          <cell r="G3616">
            <v>135</v>
          </cell>
        </row>
        <row r="3617">
          <cell r="F3617">
            <v>10764600</v>
          </cell>
          <cell r="G3617">
            <v>2</v>
          </cell>
        </row>
        <row r="3618">
          <cell r="F3618">
            <v>1800000</v>
          </cell>
          <cell r="G3618">
            <v>31</v>
          </cell>
        </row>
        <row r="3619">
          <cell r="F3619">
            <v>10575000</v>
          </cell>
          <cell r="G3619">
            <v>35</v>
          </cell>
        </row>
        <row r="3620">
          <cell r="F3620">
            <v>3900000</v>
          </cell>
          <cell r="G3620">
            <v>35</v>
          </cell>
        </row>
        <row r="3621">
          <cell r="F3621">
            <v>1271384</v>
          </cell>
          <cell r="G3621">
            <v>37</v>
          </cell>
        </row>
        <row r="3622">
          <cell r="F3622">
            <v>2234389</v>
          </cell>
          <cell r="G3622">
            <v>37</v>
          </cell>
        </row>
        <row r="3623">
          <cell r="F3623">
            <v>1808500</v>
          </cell>
          <cell r="G3623">
            <v>53</v>
          </cell>
        </row>
        <row r="3624">
          <cell r="F3624">
            <v>540000</v>
          </cell>
          <cell r="G3624">
            <v>53</v>
          </cell>
        </row>
        <row r="3625">
          <cell r="F3625">
            <v>8080500</v>
          </cell>
          <cell r="G3625">
            <v>53</v>
          </cell>
        </row>
        <row r="3626">
          <cell r="F3626">
            <v>3420000</v>
          </cell>
          <cell r="G3626">
            <v>53</v>
          </cell>
        </row>
        <row r="3627">
          <cell r="F3627">
            <v>832700</v>
          </cell>
          <cell r="G3627">
            <v>53</v>
          </cell>
        </row>
        <row r="3628">
          <cell r="F3628">
            <v>3600000</v>
          </cell>
          <cell r="G3628">
            <v>53</v>
          </cell>
        </row>
        <row r="3629">
          <cell r="F3629">
            <v>7900000</v>
          </cell>
          <cell r="G3629">
            <v>53</v>
          </cell>
        </row>
        <row r="3630">
          <cell r="F3630">
            <v>216000</v>
          </cell>
          <cell r="G3630">
            <v>53</v>
          </cell>
        </row>
        <row r="3631">
          <cell r="F3631">
            <v>1200000</v>
          </cell>
          <cell r="G3631">
            <v>38</v>
          </cell>
        </row>
        <row r="3632">
          <cell r="F3632">
            <v>843800</v>
          </cell>
          <cell r="G3632">
            <v>39</v>
          </cell>
        </row>
        <row r="3633">
          <cell r="F3633">
            <v>7100000</v>
          </cell>
          <cell r="G3633">
            <v>51</v>
          </cell>
        </row>
        <row r="3634">
          <cell r="F3634">
            <v>2000000</v>
          </cell>
          <cell r="G3634">
            <v>51</v>
          </cell>
        </row>
        <row r="3635">
          <cell r="F3635">
            <v>13500000</v>
          </cell>
          <cell r="G3635">
            <v>51</v>
          </cell>
        </row>
        <row r="3636">
          <cell r="F3636">
            <v>588000</v>
          </cell>
          <cell r="G3636">
            <v>54</v>
          </cell>
        </row>
        <row r="3637">
          <cell r="F3637">
            <v>2080000</v>
          </cell>
          <cell r="G3637">
            <v>54</v>
          </cell>
        </row>
        <row r="3638">
          <cell r="F3638">
            <v>2759490</v>
          </cell>
          <cell r="G3638">
            <v>55</v>
          </cell>
        </row>
        <row r="3639">
          <cell r="F3639">
            <v>3023640</v>
          </cell>
          <cell r="G3639">
            <v>55</v>
          </cell>
        </row>
        <row r="3640">
          <cell r="F3640">
            <v>1480396</v>
          </cell>
          <cell r="G3640">
            <v>55</v>
          </cell>
        </row>
        <row r="3641">
          <cell r="F3641">
            <v>2059096</v>
          </cell>
          <cell r="G3641">
            <v>55</v>
          </cell>
        </row>
        <row r="3642">
          <cell r="F3642">
            <v>754548</v>
          </cell>
          <cell r="G3642">
            <v>55</v>
          </cell>
        </row>
        <row r="3643">
          <cell r="F3643">
            <v>580689</v>
          </cell>
          <cell r="G3643">
            <v>55</v>
          </cell>
        </row>
        <row r="3644">
          <cell r="F3644">
            <v>580689</v>
          </cell>
          <cell r="G3644">
            <v>55</v>
          </cell>
        </row>
        <row r="3645">
          <cell r="F3645">
            <v>379013</v>
          </cell>
          <cell r="G3645">
            <v>55</v>
          </cell>
        </row>
        <row r="3646">
          <cell r="F3646">
            <v>2981848</v>
          </cell>
          <cell r="G3646">
            <v>55</v>
          </cell>
        </row>
        <row r="3647">
          <cell r="F3647">
            <v>1563528</v>
          </cell>
          <cell r="G3647">
            <v>55</v>
          </cell>
        </row>
        <row r="3648">
          <cell r="F3648">
            <v>9600000</v>
          </cell>
          <cell r="G3648">
            <v>65</v>
          </cell>
        </row>
        <row r="3649">
          <cell r="F3649">
            <v>8820000</v>
          </cell>
          <cell r="G3649">
            <v>65</v>
          </cell>
        </row>
        <row r="3650">
          <cell r="F3650">
            <v>27800000</v>
          </cell>
          <cell r="G3650">
            <v>65</v>
          </cell>
        </row>
        <row r="3651">
          <cell r="F3651">
            <v>10600000</v>
          </cell>
          <cell r="G3651">
            <v>65</v>
          </cell>
        </row>
        <row r="3652">
          <cell r="F3652">
            <v>330000</v>
          </cell>
          <cell r="G3652" t="str">
            <v>62-2017</v>
          </cell>
        </row>
        <row r="3653">
          <cell r="F3653">
            <v>3300000</v>
          </cell>
          <cell r="G3653" t="str">
            <v>62-2017</v>
          </cell>
        </row>
        <row r="3654">
          <cell r="F3654">
            <v>1627890</v>
          </cell>
          <cell r="G3654" t="str">
            <v>62-2017</v>
          </cell>
        </row>
        <row r="3655">
          <cell r="F3655">
            <v>13500000</v>
          </cell>
          <cell r="G3655" t="str">
            <v>063-2017</v>
          </cell>
        </row>
        <row r="3656">
          <cell r="F3656">
            <v>700000</v>
          </cell>
          <cell r="G3656">
            <v>126</v>
          </cell>
        </row>
        <row r="3657">
          <cell r="F3657">
            <v>4000000</v>
          </cell>
          <cell r="G3657">
            <v>126</v>
          </cell>
        </row>
        <row r="3658">
          <cell r="F3658">
            <v>680000</v>
          </cell>
          <cell r="G3658">
            <v>126</v>
          </cell>
        </row>
        <row r="3659">
          <cell r="F3659">
            <v>1973449</v>
          </cell>
          <cell r="G3659">
            <v>55</v>
          </cell>
        </row>
        <row r="3660">
          <cell r="F3660">
            <v>30140500</v>
          </cell>
          <cell r="G3660">
            <v>61</v>
          </cell>
        </row>
        <row r="3661">
          <cell r="F3661">
            <v>1600000</v>
          </cell>
          <cell r="G3661">
            <v>61</v>
          </cell>
        </row>
        <row r="3662">
          <cell r="F3662">
            <v>4795000</v>
          </cell>
          <cell r="G3662">
            <v>61</v>
          </cell>
        </row>
        <row r="3663">
          <cell r="F3663">
            <v>14928000</v>
          </cell>
          <cell r="G3663">
            <v>61</v>
          </cell>
        </row>
        <row r="3664">
          <cell r="F3664">
            <v>22650000</v>
          </cell>
          <cell r="G3664">
            <v>61</v>
          </cell>
        </row>
        <row r="3665">
          <cell r="F3665">
            <v>850000</v>
          </cell>
          <cell r="G3665">
            <v>61</v>
          </cell>
        </row>
        <row r="3666">
          <cell r="F3666">
            <v>2000000</v>
          </cell>
          <cell r="G3666">
            <v>61</v>
          </cell>
        </row>
        <row r="3667">
          <cell r="F3667">
            <v>2515800</v>
          </cell>
          <cell r="G3667">
            <v>20</v>
          </cell>
        </row>
        <row r="3668">
          <cell r="F3668">
            <v>2599931</v>
          </cell>
          <cell r="G3668" t="str">
            <v>003-2017</v>
          </cell>
        </row>
        <row r="3669">
          <cell r="F3669">
            <v>-28567</v>
          </cell>
          <cell r="G3669" t="str">
            <v>003-2017</v>
          </cell>
        </row>
        <row r="3670">
          <cell r="F3670">
            <v>5056217.1399999997</v>
          </cell>
          <cell r="G3670">
            <v>14753</v>
          </cell>
        </row>
        <row r="3671">
          <cell r="F3671">
            <v>1046500</v>
          </cell>
          <cell r="G3671">
            <v>35</v>
          </cell>
        </row>
        <row r="3672">
          <cell r="F3672">
            <v>8280000</v>
          </cell>
          <cell r="G3672">
            <v>35</v>
          </cell>
        </row>
        <row r="3673">
          <cell r="F3673">
            <v>2300000</v>
          </cell>
          <cell r="G3673">
            <v>35</v>
          </cell>
        </row>
        <row r="3674">
          <cell r="F3674">
            <v>1702000</v>
          </cell>
          <cell r="G3674">
            <v>35</v>
          </cell>
        </row>
        <row r="3675">
          <cell r="F3675">
            <v>7728000</v>
          </cell>
          <cell r="G3675">
            <v>35</v>
          </cell>
        </row>
        <row r="3676">
          <cell r="F3676">
            <v>1667500</v>
          </cell>
          <cell r="G3676">
            <v>35</v>
          </cell>
        </row>
        <row r="3677">
          <cell r="F3677">
            <v>2300000</v>
          </cell>
          <cell r="G3677">
            <v>35</v>
          </cell>
        </row>
        <row r="3678">
          <cell r="F3678">
            <v>507546</v>
          </cell>
          <cell r="G3678">
            <v>37</v>
          </cell>
        </row>
        <row r="3679">
          <cell r="F3679">
            <v>2836607</v>
          </cell>
          <cell r="G3679">
            <v>37</v>
          </cell>
        </row>
        <row r="3680">
          <cell r="F3680">
            <v>172056</v>
          </cell>
          <cell r="G3680">
            <v>37</v>
          </cell>
        </row>
        <row r="3681">
          <cell r="F3681">
            <v>164657</v>
          </cell>
          <cell r="G3681">
            <v>37</v>
          </cell>
        </row>
        <row r="3682">
          <cell r="F3682">
            <v>803073</v>
          </cell>
          <cell r="G3682">
            <v>37</v>
          </cell>
        </row>
        <row r="3683">
          <cell r="F3683">
            <v>1201904</v>
          </cell>
          <cell r="G3683">
            <v>37</v>
          </cell>
        </row>
        <row r="3684">
          <cell r="F3684">
            <v>2384091</v>
          </cell>
          <cell r="G3684">
            <v>37</v>
          </cell>
        </row>
        <row r="3685">
          <cell r="F3685">
            <v>1439008</v>
          </cell>
          <cell r="G3685">
            <v>37</v>
          </cell>
        </row>
        <row r="3686">
          <cell r="F3686">
            <v>3288933</v>
          </cell>
          <cell r="G3686">
            <v>37</v>
          </cell>
        </row>
        <row r="3687">
          <cell r="F3687">
            <v>272355</v>
          </cell>
          <cell r="G3687">
            <v>37</v>
          </cell>
        </row>
        <row r="3688">
          <cell r="F3688">
            <v>1472253</v>
          </cell>
          <cell r="G3688">
            <v>37</v>
          </cell>
        </row>
        <row r="3689">
          <cell r="F3689">
            <v>144000</v>
          </cell>
          <cell r="G3689">
            <v>38</v>
          </cell>
        </row>
        <row r="3690">
          <cell r="F3690">
            <v>1200000</v>
          </cell>
          <cell r="G3690">
            <v>38</v>
          </cell>
        </row>
        <row r="3691">
          <cell r="F3691">
            <v>576000</v>
          </cell>
          <cell r="G3691">
            <v>38</v>
          </cell>
        </row>
        <row r="3692">
          <cell r="F3692">
            <v>86400</v>
          </cell>
          <cell r="G3692">
            <v>38</v>
          </cell>
        </row>
        <row r="3693">
          <cell r="F3693">
            <v>288000</v>
          </cell>
          <cell r="G3693">
            <v>38</v>
          </cell>
        </row>
        <row r="3694">
          <cell r="F3694">
            <v>432000</v>
          </cell>
          <cell r="G3694">
            <v>38</v>
          </cell>
        </row>
        <row r="3695">
          <cell r="F3695">
            <v>504000</v>
          </cell>
          <cell r="G3695">
            <v>38</v>
          </cell>
        </row>
        <row r="3696">
          <cell r="F3696">
            <v>288000</v>
          </cell>
          <cell r="G3696">
            <v>38</v>
          </cell>
        </row>
        <row r="3697">
          <cell r="F3697">
            <v>360000</v>
          </cell>
          <cell r="G3697">
            <v>38</v>
          </cell>
        </row>
        <row r="3698">
          <cell r="F3698">
            <v>177450</v>
          </cell>
          <cell r="G3698">
            <v>41</v>
          </cell>
        </row>
        <row r="3699">
          <cell r="F3699">
            <v>44850</v>
          </cell>
          <cell r="G3699">
            <v>41</v>
          </cell>
        </row>
        <row r="3700">
          <cell r="F3700">
            <v>325000</v>
          </cell>
          <cell r="G3700">
            <v>41</v>
          </cell>
        </row>
        <row r="3701">
          <cell r="F3701">
            <v>84500</v>
          </cell>
          <cell r="G3701">
            <v>41</v>
          </cell>
        </row>
        <row r="3702">
          <cell r="F3702">
            <v>107250</v>
          </cell>
          <cell r="G3702">
            <v>41</v>
          </cell>
        </row>
        <row r="3703">
          <cell r="F3703">
            <v>71500</v>
          </cell>
          <cell r="G3703">
            <v>41</v>
          </cell>
        </row>
        <row r="3704">
          <cell r="F3704">
            <v>45500</v>
          </cell>
          <cell r="G3704">
            <v>41</v>
          </cell>
        </row>
        <row r="3705">
          <cell r="F3705">
            <v>263250</v>
          </cell>
          <cell r="G3705">
            <v>41</v>
          </cell>
        </row>
        <row r="3706">
          <cell r="F3706">
            <v>113750</v>
          </cell>
          <cell r="G3706">
            <v>41</v>
          </cell>
        </row>
        <row r="3707">
          <cell r="F3707">
            <v>1315000</v>
          </cell>
          <cell r="G3707">
            <v>53</v>
          </cell>
        </row>
        <row r="3708">
          <cell r="F3708">
            <v>80800</v>
          </cell>
          <cell r="G3708">
            <v>53</v>
          </cell>
        </row>
        <row r="3709">
          <cell r="F3709">
            <v>397050</v>
          </cell>
          <cell r="G3709">
            <v>53</v>
          </cell>
        </row>
        <row r="3710">
          <cell r="F3710">
            <v>1723600</v>
          </cell>
          <cell r="G3710">
            <v>53</v>
          </cell>
        </row>
        <row r="3711">
          <cell r="F3711">
            <v>1170000</v>
          </cell>
          <cell r="G3711">
            <v>53</v>
          </cell>
        </row>
        <row r="3712">
          <cell r="F3712">
            <v>925000</v>
          </cell>
          <cell r="G3712">
            <v>53</v>
          </cell>
        </row>
        <row r="3713">
          <cell r="F3713">
            <v>540000</v>
          </cell>
          <cell r="G3713">
            <v>53</v>
          </cell>
        </row>
        <row r="3714">
          <cell r="F3714">
            <v>4496000</v>
          </cell>
          <cell r="G3714">
            <v>53</v>
          </cell>
        </row>
        <row r="3715">
          <cell r="F3715">
            <v>1530000</v>
          </cell>
          <cell r="G3715">
            <v>53</v>
          </cell>
        </row>
        <row r="3716">
          <cell r="F3716">
            <v>993300</v>
          </cell>
          <cell r="G3716">
            <v>53</v>
          </cell>
        </row>
        <row r="3717">
          <cell r="F3717">
            <v>360000</v>
          </cell>
          <cell r="G3717">
            <v>53</v>
          </cell>
        </row>
        <row r="3718">
          <cell r="F3718">
            <v>1622600</v>
          </cell>
          <cell r="G3718">
            <v>53</v>
          </cell>
        </row>
        <row r="3719">
          <cell r="F3719">
            <v>540000</v>
          </cell>
          <cell r="G3719">
            <v>53</v>
          </cell>
        </row>
        <row r="3720">
          <cell r="F3720">
            <v>1568900</v>
          </cell>
          <cell r="G3720">
            <v>53</v>
          </cell>
        </row>
        <row r="3721">
          <cell r="F3721">
            <v>1317600</v>
          </cell>
          <cell r="G3721">
            <v>53</v>
          </cell>
        </row>
        <row r="3722">
          <cell r="F3722">
            <v>3840000</v>
          </cell>
          <cell r="G3722">
            <v>54</v>
          </cell>
        </row>
        <row r="3723">
          <cell r="F3723">
            <v>590000</v>
          </cell>
          <cell r="G3723">
            <v>54</v>
          </cell>
        </row>
        <row r="3724">
          <cell r="F3724">
            <v>3312000</v>
          </cell>
          <cell r="G3724">
            <v>54</v>
          </cell>
        </row>
        <row r="3725">
          <cell r="F3725">
            <v>5800000</v>
          </cell>
          <cell r="G3725">
            <v>54</v>
          </cell>
        </row>
        <row r="3726">
          <cell r="F3726">
            <v>316000</v>
          </cell>
          <cell r="G3726">
            <v>54</v>
          </cell>
        </row>
        <row r="3727">
          <cell r="F3727">
            <v>3312000</v>
          </cell>
          <cell r="G3727">
            <v>54</v>
          </cell>
        </row>
        <row r="3728">
          <cell r="F3728">
            <v>1050000</v>
          </cell>
          <cell r="G3728">
            <v>54</v>
          </cell>
        </row>
        <row r="3729">
          <cell r="F3729">
            <v>4279479</v>
          </cell>
          <cell r="G3729">
            <v>55</v>
          </cell>
        </row>
        <row r="3730">
          <cell r="F3730">
            <v>580689</v>
          </cell>
          <cell r="G3730">
            <v>55</v>
          </cell>
        </row>
        <row r="3731">
          <cell r="F3731">
            <v>112200</v>
          </cell>
          <cell r="G3731">
            <v>55</v>
          </cell>
        </row>
        <row r="3732">
          <cell r="F3732">
            <v>996930</v>
          </cell>
          <cell r="G3732">
            <v>55</v>
          </cell>
        </row>
        <row r="3733">
          <cell r="F3733">
            <v>950355</v>
          </cell>
          <cell r="G3733">
            <v>55</v>
          </cell>
        </row>
        <row r="3734">
          <cell r="F3734">
            <v>407982</v>
          </cell>
          <cell r="G3734">
            <v>55</v>
          </cell>
        </row>
        <row r="3735">
          <cell r="F3735">
            <v>3885436</v>
          </cell>
          <cell r="G3735">
            <v>55</v>
          </cell>
        </row>
        <row r="3736">
          <cell r="F3736">
            <v>849436</v>
          </cell>
          <cell r="G3736">
            <v>55</v>
          </cell>
        </row>
        <row r="3737">
          <cell r="F3737">
            <v>458146</v>
          </cell>
          <cell r="G3737">
            <v>55</v>
          </cell>
        </row>
        <row r="3738">
          <cell r="F3738">
            <v>115490</v>
          </cell>
          <cell r="G3738">
            <v>56</v>
          </cell>
        </row>
        <row r="3739">
          <cell r="F3739">
            <v>461958</v>
          </cell>
          <cell r="G3739">
            <v>56</v>
          </cell>
        </row>
        <row r="3740">
          <cell r="F3740">
            <v>311822</v>
          </cell>
          <cell r="G3740">
            <v>56</v>
          </cell>
        </row>
        <row r="3741">
          <cell r="F3741">
            <v>773780</v>
          </cell>
          <cell r="G3741">
            <v>56</v>
          </cell>
        </row>
        <row r="3742">
          <cell r="F3742">
            <v>461958</v>
          </cell>
          <cell r="G3742">
            <v>56</v>
          </cell>
        </row>
        <row r="3743">
          <cell r="F3743">
            <v>438860</v>
          </cell>
          <cell r="G3743">
            <v>56</v>
          </cell>
        </row>
        <row r="3744">
          <cell r="F3744">
            <v>230979</v>
          </cell>
          <cell r="G3744">
            <v>56</v>
          </cell>
        </row>
        <row r="3745">
          <cell r="F3745">
            <v>402000</v>
          </cell>
          <cell r="G3745">
            <v>60</v>
          </cell>
        </row>
        <row r="3746">
          <cell r="F3746">
            <v>1809000</v>
          </cell>
          <cell r="G3746">
            <v>60</v>
          </cell>
        </row>
        <row r="3747">
          <cell r="F3747">
            <v>140700</v>
          </cell>
          <cell r="G3747">
            <v>60</v>
          </cell>
        </row>
        <row r="3748">
          <cell r="F3748">
            <v>804000</v>
          </cell>
          <cell r="G3748">
            <v>60</v>
          </cell>
        </row>
        <row r="3749">
          <cell r="F3749">
            <v>1755456</v>
          </cell>
          <cell r="G3749">
            <v>15597</v>
          </cell>
        </row>
        <row r="3750">
          <cell r="F3750">
            <v>1294811</v>
          </cell>
          <cell r="G3750">
            <v>15597</v>
          </cell>
        </row>
        <row r="3751">
          <cell r="F3751">
            <v>1796456</v>
          </cell>
          <cell r="G3751">
            <v>1</v>
          </cell>
        </row>
        <row r="3752">
          <cell r="F3752">
            <v>119965</v>
          </cell>
          <cell r="G3752">
            <v>13</v>
          </cell>
        </row>
        <row r="3753">
          <cell r="F3753">
            <v>5000000</v>
          </cell>
          <cell r="G3753">
            <v>13</v>
          </cell>
        </row>
        <row r="3754">
          <cell r="F3754">
            <v>6631669</v>
          </cell>
          <cell r="G3754">
            <v>12</v>
          </cell>
        </row>
        <row r="3755">
          <cell r="F3755">
            <v>1102606.5</v>
          </cell>
          <cell r="G3755">
            <v>14742</v>
          </cell>
        </row>
        <row r="3756">
          <cell r="F3756">
            <v>68358</v>
          </cell>
          <cell r="G3756">
            <v>15145</v>
          </cell>
        </row>
        <row r="3757">
          <cell r="F3757">
            <v>1382482</v>
          </cell>
          <cell r="G3757">
            <v>10</v>
          </cell>
        </row>
        <row r="3758">
          <cell r="F3758">
            <v>7250000</v>
          </cell>
          <cell r="G3758">
            <v>35</v>
          </cell>
        </row>
        <row r="3759">
          <cell r="F3759">
            <v>5040000</v>
          </cell>
          <cell r="G3759">
            <v>35</v>
          </cell>
        </row>
        <row r="3760">
          <cell r="F3760">
            <v>4025000</v>
          </cell>
          <cell r="G3760">
            <v>35</v>
          </cell>
        </row>
        <row r="3761">
          <cell r="F3761">
            <v>3675500</v>
          </cell>
          <cell r="G3761">
            <v>35</v>
          </cell>
        </row>
        <row r="3762">
          <cell r="F3762">
            <v>8590500</v>
          </cell>
          <cell r="G3762">
            <v>35</v>
          </cell>
        </row>
        <row r="3763">
          <cell r="F3763">
            <v>2542768</v>
          </cell>
          <cell r="G3763">
            <v>37</v>
          </cell>
        </row>
        <row r="3764">
          <cell r="F3764">
            <v>378885</v>
          </cell>
          <cell r="G3764">
            <v>37</v>
          </cell>
        </row>
        <row r="3765">
          <cell r="F3765">
            <v>916517</v>
          </cell>
          <cell r="G3765">
            <v>37</v>
          </cell>
        </row>
        <row r="3766">
          <cell r="F3766">
            <v>1529196</v>
          </cell>
          <cell r="G3766">
            <v>37</v>
          </cell>
        </row>
        <row r="3767">
          <cell r="F3767">
            <v>2708198</v>
          </cell>
          <cell r="G3767">
            <v>37</v>
          </cell>
        </row>
        <row r="3768">
          <cell r="F3768">
            <v>345600</v>
          </cell>
          <cell r="G3768">
            <v>38</v>
          </cell>
        </row>
        <row r="3769">
          <cell r="F3769">
            <v>144000</v>
          </cell>
          <cell r="G3769">
            <v>38</v>
          </cell>
        </row>
        <row r="3770">
          <cell r="F3770">
            <v>568800</v>
          </cell>
          <cell r="G3770">
            <v>38</v>
          </cell>
        </row>
        <row r="3771">
          <cell r="F3771">
            <v>136500</v>
          </cell>
          <cell r="G3771">
            <v>41</v>
          </cell>
        </row>
        <row r="3772">
          <cell r="F3772">
            <v>175500</v>
          </cell>
          <cell r="G3772">
            <v>41</v>
          </cell>
        </row>
        <row r="3773">
          <cell r="F3773">
            <v>78000</v>
          </cell>
          <cell r="G3773">
            <v>41</v>
          </cell>
        </row>
        <row r="3774">
          <cell r="F3774">
            <v>156000</v>
          </cell>
          <cell r="G3774">
            <v>41</v>
          </cell>
        </row>
        <row r="3775">
          <cell r="F3775">
            <v>1000000</v>
          </cell>
          <cell r="G3775">
            <v>51</v>
          </cell>
        </row>
        <row r="3776">
          <cell r="F3776">
            <v>5475000</v>
          </cell>
          <cell r="G3776">
            <v>51</v>
          </cell>
        </row>
        <row r="3777">
          <cell r="F3777">
            <v>2000000</v>
          </cell>
          <cell r="G3777">
            <v>51</v>
          </cell>
        </row>
        <row r="3778">
          <cell r="F3778">
            <v>3605000</v>
          </cell>
          <cell r="G3778">
            <v>53</v>
          </cell>
        </row>
        <row r="3779">
          <cell r="F3779">
            <v>5580000</v>
          </cell>
          <cell r="G3779">
            <v>53</v>
          </cell>
        </row>
        <row r="3780">
          <cell r="F3780">
            <v>516000</v>
          </cell>
          <cell r="G3780">
            <v>53</v>
          </cell>
        </row>
        <row r="3781">
          <cell r="F3781">
            <v>1837000</v>
          </cell>
          <cell r="G3781">
            <v>53</v>
          </cell>
        </row>
        <row r="3782">
          <cell r="F3782">
            <v>1080000</v>
          </cell>
          <cell r="G3782">
            <v>53</v>
          </cell>
        </row>
        <row r="3783">
          <cell r="F3783">
            <v>127000</v>
          </cell>
          <cell r="G3783">
            <v>53</v>
          </cell>
        </row>
        <row r="3784">
          <cell r="F3784">
            <v>1746250</v>
          </cell>
          <cell r="G3784">
            <v>53</v>
          </cell>
        </row>
        <row r="3785">
          <cell r="F3785">
            <v>945000</v>
          </cell>
          <cell r="G3785">
            <v>53</v>
          </cell>
        </row>
        <row r="3786">
          <cell r="F3786">
            <v>1192020</v>
          </cell>
          <cell r="G3786">
            <v>53</v>
          </cell>
        </row>
        <row r="3787">
          <cell r="F3787">
            <v>540000</v>
          </cell>
          <cell r="G3787">
            <v>53</v>
          </cell>
        </row>
        <row r="3788">
          <cell r="F3788">
            <v>1200000</v>
          </cell>
          <cell r="G3788">
            <v>54</v>
          </cell>
        </row>
        <row r="3789">
          <cell r="F3789">
            <v>1180000</v>
          </cell>
          <cell r="G3789">
            <v>54</v>
          </cell>
        </row>
        <row r="3790">
          <cell r="F3790">
            <v>750000</v>
          </cell>
          <cell r="G3790">
            <v>54</v>
          </cell>
        </row>
        <row r="3791">
          <cell r="F3791">
            <v>3365800</v>
          </cell>
          <cell r="G3791">
            <v>55</v>
          </cell>
        </row>
        <row r="3792">
          <cell r="F3792">
            <v>4187398</v>
          </cell>
          <cell r="G3792">
            <v>55</v>
          </cell>
        </row>
        <row r="3793">
          <cell r="F3793">
            <v>501718</v>
          </cell>
          <cell r="G3793">
            <v>55</v>
          </cell>
        </row>
        <row r="3794">
          <cell r="F3794">
            <v>111270</v>
          </cell>
          <cell r="G3794">
            <v>55</v>
          </cell>
        </row>
        <row r="3795">
          <cell r="F3795">
            <v>148315</v>
          </cell>
          <cell r="G3795">
            <v>55</v>
          </cell>
        </row>
        <row r="3796">
          <cell r="F3796">
            <v>354606</v>
          </cell>
          <cell r="G3796">
            <v>55</v>
          </cell>
        </row>
        <row r="3797">
          <cell r="F3797">
            <v>111270</v>
          </cell>
          <cell r="G3797">
            <v>55</v>
          </cell>
        </row>
        <row r="3798">
          <cell r="F3798">
            <v>1547559</v>
          </cell>
          <cell r="G3798">
            <v>56</v>
          </cell>
        </row>
        <row r="3799">
          <cell r="F3799">
            <v>461958</v>
          </cell>
          <cell r="G3799">
            <v>56</v>
          </cell>
        </row>
        <row r="3800">
          <cell r="F3800">
            <v>346469</v>
          </cell>
          <cell r="G3800">
            <v>56</v>
          </cell>
        </row>
        <row r="3801">
          <cell r="F3801">
            <v>415762</v>
          </cell>
          <cell r="G3801">
            <v>56</v>
          </cell>
        </row>
        <row r="3802">
          <cell r="F3802">
            <v>473507</v>
          </cell>
          <cell r="G3802">
            <v>56</v>
          </cell>
        </row>
        <row r="3803">
          <cell r="F3803">
            <v>5458200</v>
          </cell>
          <cell r="G3803" t="str">
            <v>62-2017</v>
          </cell>
        </row>
        <row r="3804">
          <cell r="F3804">
            <v>396000</v>
          </cell>
          <cell r="G3804" t="str">
            <v>62-2017</v>
          </cell>
        </row>
        <row r="3805">
          <cell r="F3805">
            <v>1700000</v>
          </cell>
          <cell r="G3805">
            <v>65</v>
          </cell>
        </row>
        <row r="3806">
          <cell r="F3806">
            <v>3200000</v>
          </cell>
          <cell r="G3806">
            <v>65</v>
          </cell>
        </row>
        <row r="3807">
          <cell r="F3807">
            <v>1600000</v>
          </cell>
          <cell r="G3807">
            <v>65</v>
          </cell>
        </row>
        <row r="3808">
          <cell r="F3808">
            <v>6600000</v>
          </cell>
          <cell r="G3808">
            <v>65</v>
          </cell>
        </row>
        <row r="3809">
          <cell r="F3809">
            <v>186784</v>
          </cell>
          <cell r="G3809">
            <v>14762</v>
          </cell>
        </row>
        <row r="3810">
          <cell r="F3810">
            <v>709000</v>
          </cell>
          <cell r="G3810">
            <v>22</v>
          </cell>
        </row>
        <row r="3811">
          <cell r="F3811">
            <v>1160000</v>
          </cell>
          <cell r="G3811">
            <v>18</v>
          </cell>
        </row>
        <row r="3812">
          <cell r="F3812">
            <v>2159500</v>
          </cell>
          <cell r="G3812">
            <v>11</v>
          </cell>
        </row>
        <row r="3813">
          <cell r="F3813">
            <v>1574880</v>
          </cell>
          <cell r="G3813">
            <v>7</v>
          </cell>
        </row>
        <row r="3814">
          <cell r="F3814">
            <v>402816</v>
          </cell>
          <cell r="G3814" t="str">
            <v>08-2016</v>
          </cell>
        </row>
        <row r="3815">
          <cell r="F3815">
            <v>7336024</v>
          </cell>
          <cell r="G3815">
            <v>27</v>
          </cell>
        </row>
        <row r="3816">
          <cell r="F3816">
            <v>15746130</v>
          </cell>
          <cell r="G3816">
            <v>47</v>
          </cell>
        </row>
        <row r="3817">
          <cell r="F3817">
            <v>11126768</v>
          </cell>
          <cell r="G3817">
            <v>48</v>
          </cell>
        </row>
        <row r="3818">
          <cell r="F3818">
            <v>3526803</v>
          </cell>
          <cell r="G3818">
            <v>50</v>
          </cell>
        </row>
        <row r="3819">
          <cell r="F3819">
            <v>9540000</v>
          </cell>
          <cell r="G3819">
            <v>59</v>
          </cell>
        </row>
        <row r="3820">
          <cell r="F3820">
            <v>823284</v>
          </cell>
          <cell r="G3820">
            <v>8</v>
          </cell>
        </row>
        <row r="3821">
          <cell r="F3821">
            <v>874000</v>
          </cell>
          <cell r="G3821">
            <v>35</v>
          </cell>
        </row>
        <row r="3822">
          <cell r="F3822">
            <v>874000</v>
          </cell>
          <cell r="G3822">
            <v>35</v>
          </cell>
        </row>
        <row r="3823">
          <cell r="F3823">
            <v>3650000</v>
          </cell>
          <cell r="G3823">
            <v>35</v>
          </cell>
        </row>
        <row r="3824">
          <cell r="F3824">
            <v>368000</v>
          </cell>
          <cell r="G3824">
            <v>35</v>
          </cell>
        </row>
        <row r="3825">
          <cell r="F3825">
            <v>344716</v>
          </cell>
          <cell r="G3825">
            <v>37</v>
          </cell>
        </row>
        <row r="3826">
          <cell r="F3826">
            <v>1384194</v>
          </cell>
          <cell r="G3826">
            <v>37</v>
          </cell>
        </row>
        <row r="3827">
          <cell r="F3827">
            <v>773917</v>
          </cell>
          <cell r="G3827">
            <v>37</v>
          </cell>
        </row>
        <row r="3828">
          <cell r="F3828">
            <v>1955120</v>
          </cell>
          <cell r="G3828">
            <v>37</v>
          </cell>
        </row>
        <row r="3829">
          <cell r="F3829">
            <v>72000</v>
          </cell>
          <cell r="G3829">
            <v>38</v>
          </cell>
        </row>
        <row r="3830">
          <cell r="F3830">
            <v>237600</v>
          </cell>
          <cell r="G3830">
            <v>38</v>
          </cell>
        </row>
        <row r="3831">
          <cell r="F3831">
            <v>216000</v>
          </cell>
          <cell r="G3831">
            <v>38</v>
          </cell>
        </row>
        <row r="3832">
          <cell r="F3832">
            <v>2771600</v>
          </cell>
          <cell r="G3832">
            <v>39</v>
          </cell>
        </row>
        <row r="3833">
          <cell r="F3833">
            <v>1894500</v>
          </cell>
          <cell r="G3833">
            <v>39</v>
          </cell>
        </row>
        <row r="3834">
          <cell r="F3834">
            <v>1233600</v>
          </cell>
          <cell r="G3834">
            <v>39</v>
          </cell>
        </row>
        <row r="3835">
          <cell r="F3835">
            <v>1745400</v>
          </cell>
          <cell r="G3835">
            <v>39</v>
          </cell>
        </row>
        <row r="3836">
          <cell r="F3836">
            <v>6440000</v>
          </cell>
          <cell r="G3836">
            <v>39</v>
          </cell>
        </row>
        <row r="3837">
          <cell r="F3837">
            <v>13000</v>
          </cell>
          <cell r="G3837">
            <v>41</v>
          </cell>
        </row>
        <row r="3838">
          <cell r="F3838">
            <v>208000</v>
          </cell>
          <cell r="G3838">
            <v>41</v>
          </cell>
        </row>
        <row r="3839">
          <cell r="F3839">
            <v>45500</v>
          </cell>
          <cell r="G3839">
            <v>41</v>
          </cell>
        </row>
        <row r="3840">
          <cell r="F3840">
            <v>1000000</v>
          </cell>
          <cell r="G3840">
            <v>51</v>
          </cell>
        </row>
        <row r="3841">
          <cell r="F3841">
            <v>148600</v>
          </cell>
          <cell r="G3841">
            <v>53</v>
          </cell>
        </row>
        <row r="3842">
          <cell r="F3842">
            <v>90000</v>
          </cell>
          <cell r="G3842">
            <v>53</v>
          </cell>
        </row>
        <row r="3843">
          <cell r="F3843">
            <v>147550</v>
          </cell>
          <cell r="G3843">
            <v>53</v>
          </cell>
        </row>
        <row r="3844">
          <cell r="F3844">
            <v>102600</v>
          </cell>
          <cell r="G3844">
            <v>53</v>
          </cell>
        </row>
        <row r="3845">
          <cell r="F3845">
            <v>1259100</v>
          </cell>
          <cell r="G3845">
            <v>53</v>
          </cell>
        </row>
        <row r="3846">
          <cell r="F3846">
            <v>720000</v>
          </cell>
          <cell r="G3846">
            <v>53</v>
          </cell>
        </row>
        <row r="3847">
          <cell r="F3847">
            <v>1400000</v>
          </cell>
          <cell r="G3847">
            <v>54</v>
          </cell>
        </row>
        <row r="3848">
          <cell r="F3848">
            <v>320000</v>
          </cell>
          <cell r="G3848">
            <v>54</v>
          </cell>
        </row>
        <row r="3849">
          <cell r="F3849">
            <v>43572</v>
          </cell>
          <cell r="G3849">
            <v>55</v>
          </cell>
        </row>
        <row r="3850">
          <cell r="F3850">
            <v>59681</v>
          </cell>
          <cell r="G3850">
            <v>55</v>
          </cell>
        </row>
        <row r="3851">
          <cell r="F3851">
            <v>56772</v>
          </cell>
          <cell r="G3851">
            <v>55</v>
          </cell>
        </row>
        <row r="3852">
          <cell r="F3852">
            <v>649465</v>
          </cell>
          <cell r="G3852">
            <v>55</v>
          </cell>
        </row>
        <row r="3853">
          <cell r="F3853">
            <v>116600</v>
          </cell>
          <cell r="G3853">
            <v>55</v>
          </cell>
        </row>
        <row r="3854">
          <cell r="F3854">
            <v>1480396</v>
          </cell>
          <cell r="G3854">
            <v>55</v>
          </cell>
        </row>
        <row r="3855">
          <cell r="F3855">
            <v>1858032</v>
          </cell>
          <cell r="G3855">
            <v>55</v>
          </cell>
        </row>
        <row r="3856">
          <cell r="F3856">
            <v>2465730</v>
          </cell>
          <cell r="G3856">
            <v>55</v>
          </cell>
        </row>
        <row r="3857">
          <cell r="F3857">
            <v>115490</v>
          </cell>
          <cell r="G3857">
            <v>56</v>
          </cell>
        </row>
        <row r="3858">
          <cell r="F3858">
            <v>80843</v>
          </cell>
          <cell r="G3858">
            <v>56</v>
          </cell>
        </row>
        <row r="3859">
          <cell r="F3859">
            <v>196332</v>
          </cell>
          <cell r="G3859">
            <v>56</v>
          </cell>
        </row>
        <row r="3860">
          <cell r="F3860">
            <v>1547559</v>
          </cell>
          <cell r="G3860">
            <v>56</v>
          </cell>
        </row>
        <row r="3861">
          <cell r="F3861">
            <v>230979</v>
          </cell>
          <cell r="G3861">
            <v>56</v>
          </cell>
        </row>
        <row r="3862">
          <cell r="F3862">
            <v>230979</v>
          </cell>
          <cell r="G3862">
            <v>56</v>
          </cell>
        </row>
        <row r="3863">
          <cell r="F3863">
            <v>100500</v>
          </cell>
          <cell r="G3863">
            <v>60</v>
          </cell>
        </row>
        <row r="3864">
          <cell r="F3864">
            <v>1346700</v>
          </cell>
          <cell r="G3864">
            <v>60</v>
          </cell>
        </row>
        <row r="3865">
          <cell r="F3865">
            <v>261300</v>
          </cell>
          <cell r="G3865">
            <v>60</v>
          </cell>
        </row>
        <row r="3866">
          <cell r="F3866">
            <v>341700</v>
          </cell>
          <cell r="G3866">
            <v>60</v>
          </cell>
        </row>
        <row r="3867">
          <cell r="F3867">
            <v>482400</v>
          </cell>
          <cell r="G3867">
            <v>60</v>
          </cell>
        </row>
        <row r="3868">
          <cell r="F3868">
            <v>643200</v>
          </cell>
          <cell r="G3868">
            <v>60</v>
          </cell>
        </row>
        <row r="3869">
          <cell r="F3869">
            <v>4100000</v>
          </cell>
          <cell r="G3869">
            <v>65</v>
          </cell>
        </row>
        <row r="3870">
          <cell r="F3870">
            <v>6537520</v>
          </cell>
          <cell r="G3870">
            <v>42</v>
          </cell>
        </row>
        <row r="3871">
          <cell r="F3871">
            <v>20994980</v>
          </cell>
          <cell r="G3871">
            <v>58</v>
          </cell>
        </row>
        <row r="3872">
          <cell r="F3872">
            <v>5717895</v>
          </cell>
          <cell r="G3872">
            <v>52</v>
          </cell>
        </row>
        <row r="3873">
          <cell r="F3873">
            <v>6481818</v>
          </cell>
          <cell r="G3873">
            <v>44</v>
          </cell>
        </row>
        <row r="3874">
          <cell r="F3874">
            <v>1928930</v>
          </cell>
          <cell r="G3874">
            <v>24</v>
          </cell>
        </row>
        <row r="3875">
          <cell r="F3875">
            <v>8280000</v>
          </cell>
          <cell r="G3875">
            <v>35</v>
          </cell>
        </row>
        <row r="3876">
          <cell r="F3876">
            <v>9400000</v>
          </cell>
          <cell r="G3876">
            <v>35</v>
          </cell>
        </row>
        <row r="3877">
          <cell r="F3877">
            <v>27900000</v>
          </cell>
          <cell r="G3877">
            <v>35</v>
          </cell>
        </row>
        <row r="3878">
          <cell r="F3878">
            <v>5520000</v>
          </cell>
          <cell r="G3878">
            <v>35</v>
          </cell>
        </row>
        <row r="3879">
          <cell r="F3879">
            <v>5796000</v>
          </cell>
          <cell r="G3879">
            <v>35</v>
          </cell>
        </row>
        <row r="3880">
          <cell r="F3880">
            <v>16712500</v>
          </cell>
          <cell r="G3880">
            <v>35</v>
          </cell>
        </row>
        <row r="3881">
          <cell r="F3881">
            <v>909665</v>
          </cell>
          <cell r="G3881">
            <v>37</v>
          </cell>
        </row>
        <row r="3882">
          <cell r="F3882">
            <v>1587714</v>
          </cell>
          <cell r="G3882">
            <v>37</v>
          </cell>
        </row>
        <row r="3883">
          <cell r="F3883">
            <v>2206584</v>
          </cell>
          <cell r="G3883">
            <v>37</v>
          </cell>
        </row>
        <row r="3884">
          <cell r="F3884">
            <v>344112</v>
          </cell>
          <cell r="G3884">
            <v>37</v>
          </cell>
        </row>
        <row r="3885">
          <cell r="F3885">
            <v>439085</v>
          </cell>
          <cell r="G3885">
            <v>37</v>
          </cell>
        </row>
        <row r="3886">
          <cell r="F3886">
            <v>1817689</v>
          </cell>
          <cell r="G3886">
            <v>37</v>
          </cell>
        </row>
        <row r="3887">
          <cell r="F3887">
            <v>6148339</v>
          </cell>
          <cell r="G3887">
            <v>37</v>
          </cell>
        </row>
        <row r="3888">
          <cell r="F3888">
            <v>5929459</v>
          </cell>
          <cell r="G3888">
            <v>37</v>
          </cell>
        </row>
        <row r="3889">
          <cell r="F3889">
            <v>5259758</v>
          </cell>
          <cell r="G3889">
            <v>37</v>
          </cell>
        </row>
        <row r="3890">
          <cell r="F3890">
            <v>5259758</v>
          </cell>
          <cell r="G3890">
            <v>37</v>
          </cell>
        </row>
        <row r="3891">
          <cell r="F3891">
            <v>1448436</v>
          </cell>
          <cell r="G3891">
            <v>37</v>
          </cell>
        </row>
        <row r="3892">
          <cell r="F3892">
            <v>1669499</v>
          </cell>
          <cell r="G3892">
            <v>37</v>
          </cell>
        </row>
        <row r="3893">
          <cell r="F3893">
            <v>720000</v>
          </cell>
          <cell r="G3893">
            <v>38</v>
          </cell>
        </row>
        <row r="3894">
          <cell r="F3894">
            <v>2880000</v>
          </cell>
          <cell r="G3894">
            <v>38</v>
          </cell>
        </row>
        <row r="3895">
          <cell r="F3895">
            <v>2178900</v>
          </cell>
          <cell r="G3895">
            <v>39</v>
          </cell>
        </row>
        <row r="3896">
          <cell r="F3896">
            <v>1216500</v>
          </cell>
          <cell r="G3896">
            <v>39</v>
          </cell>
        </row>
        <row r="3897">
          <cell r="F3897">
            <v>275000</v>
          </cell>
          <cell r="G3897">
            <v>39</v>
          </cell>
        </row>
        <row r="3898">
          <cell r="F3898">
            <v>776000</v>
          </cell>
          <cell r="G3898">
            <v>39</v>
          </cell>
        </row>
        <row r="3899">
          <cell r="F3899">
            <v>38250000</v>
          </cell>
          <cell r="G3899">
            <v>51</v>
          </cell>
        </row>
        <row r="3900">
          <cell r="F3900">
            <v>1000000</v>
          </cell>
          <cell r="G3900">
            <v>51</v>
          </cell>
        </row>
        <row r="3901">
          <cell r="F3901">
            <v>100000</v>
          </cell>
          <cell r="G3901">
            <v>51</v>
          </cell>
        </row>
        <row r="3902">
          <cell r="F3902">
            <v>5700000</v>
          </cell>
          <cell r="G3902">
            <v>51</v>
          </cell>
        </row>
        <row r="3903">
          <cell r="F3903">
            <v>20884500</v>
          </cell>
          <cell r="G3903">
            <v>51</v>
          </cell>
        </row>
        <row r="3904">
          <cell r="F3904">
            <v>5760000</v>
          </cell>
          <cell r="G3904">
            <v>51</v>
          </cell>
        </row>
        <row r="3905">
          <cell r="F3905">
            <v>27750000</v>
          </cell>
          <cell r="G3905">
            <v>51</v>
          </cell>
        </row>
        <row r="3906">
          <cell r="F3906">
            <v>2000000</v>
          </cell>
          <cell r="G3906">
            <v>51</v>
          </cell>
        </row>
        <row r="3907">
          <cell r="F3907">
            <v>4675000</v>
          </cell>
          <cell r="G3907">
            <v>51</v>
          </cell>
        </row>
        <row r="3908">
          <cell r="F3908">
            <v>1465500</v>
          </cell>
          <cell r="G3908">
            <v>53</v>
          </cell>
        </row>
        <row r="3909">
          <cell r="F3909">
            <v>540000</v>
          </cell>
          <cell r="G3909">
            <v>53</v>
          </cell>
        </row>
        <row r="3910">
          <cell r="F3910">
            <v>3454000</v>
          </cell>
          <cell r="G3910">
            <v>53</v>
          </cell>
        </row>
        <row r="3911">
          <cell r="F3911">
            <v>1088000</v>
          </cell>
          <cell r="G3911">
            <v>53</v>
          </cell>
        </row>
        <row r="3912">
          <cell r="F3912">
            <v>720000</v>
          </cell>
          <cell r="G3912">
            <v>53</v>
          </cell>
        </row>
        <row r="3913">
          <cell r="F3913">
            <v>1496000</v>
          </cell>
          <cell r="G3913">
            <v>53</v>
          </cell>
        </row>
        <row r="3914">
          <cell r="F3914">
            <v>450000</v>
          </cell>
          <cell r="G3914">
            <v>53</v>
          </cell>
        </row>
        <row r="3915">
          <cell r="F3915">
            <v>6310000</v>
          </cell>
          <cell r="G3915">
            <v>53</v>
          </cell>
        </row>
        <row r="3916">
          <cell r="F3916">
            <v>519500</v>
          </cell>
          <cell r="G3916">
            <v>53</v>
          </cell>
        </row>
        <row r="3917">
          <cell r="F3917">
            <v>900000</v>
          </cell>
          <cell r="G3917">
            <v>53</v>
          </cell>
        </row>
        <row r="3918">
          <cell r="F3918">
            <v>7036500</v>
          </cell>
          <cell r="G3918">
            <v>53</v>
          </cell>
        </row>
        <row r="3919">
          <cell r="F3919">
            <v>2250000</v>
          </cell>
          <cell r="G3919">
            <v>53</v>
          </cell>
        </row>
        <row r="3920">
          <cell r="F3920">
            <v>4176000</v>
          </cell>
          <cell r="G3920">
            <v>53</v>
          </cell>
        </row>
        <row r="3921">
          <cell r="F3921">
            <v>3240000</v>
          </cell>
          <cell r="G3921">
            <v>53</v>
          </cell>
        </row>
        <row r="3922">
          <cell r="F3922">
            <v>1218500</v>
          </cell>
          <cell r="G3922">
            <v>53</v>
          </cell>
        </row>
        <row r="3923">
          <cell r="F3923">
            <v>450000</v>
          </cell>
          <cell r="G3923">
            <v>53</v>
          </cell>
        </row>
        <row r="3924">
          <cell r="F3924">
            <v>3240000</v>
          </cell>
          <cell r="G3924">
            <v>53</v>
          </cell>
        </row>
        <row r="3925">
          <cell r="F3925">
            <v>5703000</v>
          </cell>
          <cell r="G3925">
            <v>53</v>
          </cell>
        </row>
        <row r="3926">
          <cell r="F3926">
            <v>270000</v>
          </cell>
          <cell r="G3926">
            <v>53</v>
          </cell>
        </row>
        <row r="3927">
          <cell r="F3927">
            <v>820800</v>
          </cell>
          <cell r="G3927">
            <v>53</v>
          </cell>
        </row>
        <row r="3928">
          <cell r="F3928">
            <v>4240000</v>
          </cell>
          <cell r="G3928">
            <v>53</v>
          </cell>
        </row>
        <row r="3929">
          <cell r="F3929">
            <v>1180000</v>
          </cell>
          <cell r="G3929">
            <v>54</v>
          </cell>
        </row>
        <row r="3930">
          <cell r="F3930">
            <v>1100000</v>
          </cell>
          <cell r="G3930">
            <v>54</v>
          </cell>
        </row>
        <row r="3931">
          <cell r="F3931">
            <v>800000</v>
          </cell>
          <cell r="G3931">
            <v>54</v>
          </cell>
        </row>
        <row r="3932">
          <cell r="F3932">
            <v>15800000</v>
          </cell>
          <cell r="G3932">
            <v>54</v>
          </cell>
        </row>
        <row r="3933">
          <cell r="F3933">
            <v>4800000</v>
          </cell>
          <cell r="G3933">
            <v>54</v>
          </cell>
        </row>
        <row r="3934">
          <cell r="F3934">
            <v>3528000</v>
          </cell>
          <cell r="G3934">
            <v>54</v>
          </cell>
        </row>
        <row r="3935">
          <cell r="F3935">
            <v>521577</v>
          </cell>
          <cell r="G3935">
            <v>55</v>
          </cell>
        </row>
        <row r="3936">
          <cell r="F3936">
            <v>1386169</v>
          </cell>
          <cell r="G3936">
            <v>55</v>
          </cell>
        </row>
        <row r="3937">
          <cell r="F3937">
            <v>7053129</v>
          </cell>
          <cell r="G3937">
            <v>55</v>
          </cell>
        </row>
        <row r="3938">
          <cell r="F3938">
            <v>2178590</v>
          </cell>
          <cell r="G3938">
            <v>55</v>
          </cell>
        </row>
        <row r="3939">
          <cell r="F3939">
            <v>347718</v>
          </cell>
          <cell r="G3939">
            <v>55</v>
          </cell>
        </row>
        <row r="3940">
          <cell r="F3940">
            <v>391101</v>
          </cell>
          <cell r="G3940">
            <v>55</v>
          </cell>
        </row>
        <row r="3941">
          <cell r="F3941">
            <v>3349550</v>
          </cell>
          <cell r="G3941">
            <v>55</v>
          </cell>
        </row>
        <row r="3942">
          <cell r="F3942">
            <v>9700440</v>
          </cell>
          <cell r="G3942">
            <v>55</v>
          </cell>
        </row>
        <row r="3943">
          <cell r="F3943">
            <v>2178590</v>
          </cell>
          <cell r="G3943">
            <v>55</v>
          </cell>
        </row>
        <row r="3944">
          <cell r="F3944">
            <v>2476299</v>
          </cell>
          <cell r="G3944">
            <v>55</v>
          </cell>
        </row>
        <row r="3945">
          <cell r="F3945">
            <v>5272616</v>
          </cell>
          <cell r="G3945">
            <v>55</v>
          </cell>
        </row>
        <row r="3946">
          <cell r="F3946">
            <v>2186858</v>
          </cell>
          <cell r="G3946">
            <v>55</v>
          </cell>
        </row>
        <row r="3947">
          <cell r="F3947">
            <v>773780</v>
          </cell>
          <cell r="G3947">
            <v>56</v>
          </cell>
        </row>
        <row r="3948">
          <cell r="F3948">
            <v>773780</v>
          </cell>
          <cell r="G3948">
            <v>56</v>
          </cell>
        </row>
        <row r="3949">
          <cell r="F3949">
            <v>2702454</v>
          </cell>
          <cell r="G3949">
            <v>56</v>
          </cell>
        </row>
        <row r="3950">
          <cell r="F3950">
            <v>-130118</v>
          </cell>
          <cell r="G3950">
            <v>56</v>
          </cell>
        </row>
        <row r="3951">
          <cell r="F3951">
            <v>804000</v>
          </cell>
          <cell r="G3951">
            <v>60</v>
          </cell>
        </row>
        <row r="3952">
          <cell r="F3952">
            <v>683400</v>
          </cell>
          <cell r="G3952">
            <v>60</v>
          </cell>
        </row>
        <row r="3953">
          <cell r="F3953">
            <v>4703400</v>
          </cell>
          <cell r="G3953">
            <v>60</v>
          </cell>
        </row>
        <row r="3954">
          <cell r="F3954">
            <v>1346700</v>
          </cell>
          <cell r="G3954">
            <v>60</v>
          </cell>
        </row>
        <row r="3955">
          <cell r="F3955">
            <v>792000</v>
          </cell>
          <cell r="G3955" t="str">
            <v>62-2017</v>
          </cell>
        </row>
        <row r="3956">
          <cell r="F3956">
            <v>990000</v>
          </cell>
          <cell r="G3956" t="str">
            <v>62-2017</v>
          </cell>
        </row>
        <row r="3957">
          <cell r="F3957">
            <v>3300000</v>
          </cell>
          <cell r="G3957" t="str">
            <v>62-2017</v>
          </cell>
        </row>
        <row r="3958">
          <cell r="F3958">
            <v>9000000</v>
          </cell>
          <cell r="G3958" t="str">
            <v>063-2017</v>
          </cell>
        </row>
        <row r="3959">
          <cell r="F3959">
            <v>11220000</v>
          </cell>
          <cell r="G3959">
            <v>64</v>
          </cell>
        </row>
        <row r="3960">
          <cell r="F3960">
            <v>1800000</v>
          </cell>
          <cell r="G3960">
            <v>64</v>
          </cell>
        </row>
        <row r="3961">
          <cell r="F3961">
            <v>3600000</v>
          </cell>
          <cell r="G3961">
            <v>64</v>
          </cell>
        </row>
        <row r="3962">
          <cell r="F3962">
            <v>3300000</v>
          </cell>
          <cell r="G3962">
            <v>65</v>
          </cell>
        </row>
        <row r="3963">
          <cell r="F3963">
            <v>8000000</v>
          </cell>
          <cell r="G3963">
            <v>65</v>
          </cell>
        </row>
        <row r="3964">
          <cell r="F3964">
            <v>1960000</v>
          </cell>
          <cell r="G3964">
            <v>65</v>
          </cell>
        </row>
        <row r="3965">
          <cell r="F3965">
            <v>1920000</v>
          </cell>
          <cell r="G3965">
            <v>65</v>
          </cell>
        </row>
        <row r="3966">
          <cell r="F3966">
            <v>2400000</v>
          </cell>
          <cell r="G3966">
            <v>65</v>
          </cell>
        </row>
        <row r="3967">
          <cell r="F3967">
            <v>1120000</v>
          </cell>
          <cell r="G3967">
            <v>65</v>
          </cell>
        </row>
        <row r="3968">
          <cell r="F3968">
            <v>1216000</v>
          </cell>
          <cell r="G3968">
            <v>65</v>
          </cell>
        </row>
        <row r="3969">
          <cell r="F3969">
            <v>4550000</v>
          </cell>
          <cell r="G3969">
            <v>65</v>
          </cell>
        </row>
        <row r="3970">
          <cell r="F3970">
            <v>3875040</v>
          </cell>
          <cell r="G3970">
            <v>116</v>
          </cell>
        </row>
        <row r="3971">
          <cell r="F3971">
            <v>4743101</v>
          </cell>
          <cell r="G3971">
            <v>124</v>
          </cell>
        </row>
        <row r="3972">
          <cell r="F3972">
            <v>3551370</v>
          </cell>
          <cell r="G3972">
            <v>129</v>
          </cell>
        </row>
        <row r="3973">
          <cell r="F3973">
            <v>-770</v>
          </cell>
          <cell r="G3973">
            <v>129</v>
          </cell>
        </row>
        <row r="3974">
          <cell r="F3974">
            <v>1659000</v>
          </cell>
          <cell r="G3974">
            <v>61</v>
          </cell>
        </row>
        <row r="3975">
          <cell r="F3975">
            <v>25000000</v>
          </cell>
          <cell r="G3975">
            <v>61</v>
          </cell>
        </row>
        <row r="3976">
          <cell r="F3976">
            <v>2500000</v>
          </cell>
          <cell r="G3976">
            <v>61</v>
          </cell>
        </row>
        <row r="3977">
          <cell r="F3977">
            <v>2000000</v>
          </cell>
          <cell r="G3977">
            <v>61</v>
          </cell>
        </row>
        <row r="3978">
          <cell r="F3978">
            <v>4200000</v>
          </cell>
          <cell r="G3978">
            <v>61</v>
          </cell>
        </row>
        <row r="3979">
          <cell r="F3979">
            <v>2800000</v>
          </cell>
          <cell r="G3979">
            <v>61</v>
          </cell>
        </row>
        <row r="3980">
          <cell r="F3980">
            <v>1950000</v>
          </cell>
          <cell r="G3980">
            <v>61</v>
          </cell>
        </row>
        <row r="3981">
          <cell r="F3981">
            <v>1300000</v>
          </cell>
          <cell r="G3981">
            <v>61</v>
          </cell>
        </row>
        <row r="3982">
          <cell r="F3982">
            <v>11000000</v>
          </cell>
          <cell r="G3982">
            <v>61</v>
          </cell>
        </row>
        <row r="3983">
          <cell r="F3983">
            <v>1212800</v>
          </cell>
          <cell r="G3983">
            <v>61</v>
          </cell>
        </row>
        <row r="3984">
          <cell r="F3984">
            <v>3400000</v>
          </cell>
          <cell r="G3984">
            <v>61</v>
          </cell>
        </row>
        <row r="3985">
          <cell r="F3985">
            <v>1850000</v>
          </cell>
          <cell r="G3985">
            <v>61</v>
          </cell>
        </row>
        <row r="3986">
          <cell r="F3986">
            <v>397500</v>
          </cell>
          <cell r="G3986">
            <v>61</v>
          </cell>
        </row>
        <row r="3987">
          <cell r="F3987">
            <v>3939000</v>
          </cell>
          <cell r="G3987">
            <v>61</v>
          </cell>
        </row>
        <row r="3988">
          <cell r="F3988">
            <v>24700000</v>
          </cell>
          <cell r="G3988">
            <v>61</v>
          </cell>
        </row>
        <row r="3989">
          <cell r="F3989">
            <v>500000</v>
          </cell>
          <cell r="G3989">
            <v>61</v>
          </cell>
        </row>
        <row r="3990">
          <cell r="F3990">
            <v>500000</v>
          </cell>
          <cell r="G3990">
            <v>61</v>
          </cell>
        </row>
        <row r="3991">
          <cell r="F3991">
            <v>11590000</v>
          </cell>
          <cell r="G3991">
            <v>61</v>
          </cell>
        </row>
        <row r="3992">
          <cell r="F3992">
            <v>7145712</v>
          </cell>
          <cell r="G3992">
            <v>10</v>
          </cell>
        </row>
        <row r="3993">
          <cell r="F3993">
            <v>644000</v>
          </cell>
          <cell r="G3993">
            <v>35</v>
          </cell>
        </row>
        <row r="3994">
          <cell r="F3994">
            <v>4975000</v>
          </cell>
          <cell r="G3994">
            <v>35</v>
          </cell>
        </row>
        <row r="3995">
          <cell r="F3995">
            <v>2415000</v>
          </cell>
          <cell r="G3995">
            <v>35</v>
          </cell>
        </row>
        <row r="3996">
          <cell r="F3996">
            <v>4830000</v>
          </cell>
          <cell r="G3996">
            <v>35</v>
          </cell>
        </row>
        <row r="3997">
          <cell r="F3997">
            <v>447040</v>
          </cell>
          <cell r="G3997">
            <v>37</v>
          </cell>
        </row>
        <row r="3998">
          <cell r="F3998">
            <v>534286</v>
          </cell>
          <cell r="G3998">
            <v>37</v>
          </cell>
        </row>
        <row r="3999">
          <cell r="F3999">
            <v>1207030</v>
          </cell>
          <cell r="G3999">
            <v>37</v>
          </cell>
        </row>
        <row r="4000">
          <cell r="F4000">
            <v>96000</v>
          </cell>
          <cell r="G4000">
            <v>38</v>
          </cell>
        </row>
        <row r="4001">
          <cell r="F4001">
            <v>501010</v>
          </cell>
          <cell r="G4001">
            <v>41</v>
          </cell>
        </row>
        <row r="4002">
          <cell r="F4002">
            <v>26000</v>
          </cell>
          <cell r="G4002">
            <v>41</v>
          </cell>
        </row>
        <row r="4003">
          <cell r="F4003">
            <v>1040000</v>
          </cell>
          <cell r="G4003">
            <v>41</v>
          </cell>
        </row>
        <row r="4004">
          <cell r="F4004">
            <v>2250000</v>
          </cell>
          <cell r="G4004">
            <v>53</v>
          </cell>
        </row>
        <row r="4005">
          <cell r="F4005">
            <v>306000</v>
          </cell>
          <cell r="G4005">
            <v>53</v>
          </cell>
        </row>
        <row r="4006">
          <cell r="F4006">
            <v>451650</v>
          </cell>
          <cell r="G4006">
            <v>53</v>
          </cell>
        </row>
        <row r="4007">
          <cell r="F4007">
            <v>2653000</v>
          </cell>
          <cell r="G4007">
            <v>53</v>
          </cell>
        </row>
        <row r="4008">
          <cell r="F4008">
            <v>900000</v>
          </cell>
          <cell r="G4008">
            <v>53</v>
          </cell>
        </row>
        <row r="4009">
          <cell r="F4009">
            <v>3950000</v>
          </cell>
          <cell r="G4009">
            <v>53</v>
          </cell>
        </row>
        <row r="4010">
          <cell r="F4010">
            <v>1800000</v>
          </cell>
          <cell r="G4010">
            <v>53</v>
          </cell>
        </row>
        <row r="4011">
          <cell r="F4011">
            <v>4046250</v>
          </cell>
          <cell r="G4011">
            <v>53</v>
          </cell>
        </row>
        <row r="4012">
          <cell r="F4012">
            <v>1710000</v>
          </cell>
          <cell r="G4012">
            <v>53</v>
          </cell>
        </row>
        <row r="4013">
          <cell r="F4013">
            <v>3480000</v>
          </cell>
          <cell r="G4013">
            <v>53</v>
          </cell>
        </row>
        <row r="4014">
          <cell r="F4014">
            <v>2700000</v>
          </cell>
          <cell r="G4014">
            <v>53</v>
          </cell>
        </row>
        <row r="4015">
          <cell r="F4015">
            <v>2940000</v>
          </cell>
          <cell r="G4015">
            <v>54</v>
          </cell>
        </row>
        <row r="4016">
          <cell r="F4016">
            <v>482400</v>
          </cell>
          <cell r="G4016">
            <v>60</v>
          </cell>
        </row>
        <row r="4017">
          <cell r="F4017">
            <v>201000</v>
          </cell>
          <cell r="G4017">
            <v>60</v>
          </cell>
        </row>
        <row r="4018">
          <cell r="F4018">
            <v>80843</v>
          </cell>
          <cell r="G4018">
            <v>56</v>
          </cell>
        </row>
        <row r="4019">
          <cell r="F4019">
            <v>60193</v>
          </cell>
          <cell r="G4019">
            <v>55</v>
          </cell>
        </row>
        <row r="4020">
          <cell r="F4020">
            <v>86193</v>
          </cell>
          <cell r="G4020">
            <v>55</v>
          </cell>
        </row>
        <row r="4021">
          <cell r="F4021">
            <v>680129</v>
          </cell>
          <cell r="G4021">
            <v>55</v>
          </cell>
        </row>
        <row r="4022">
          <cell r="F4022">
            <v>1334839</v>
          </cell>
          <cell r="G4022">
            <v>55</v>
          </cell>
        </row>
        <row r="4023">
          <cell r="F4023">
            <v>452971</v>
          </cell>
          <cell r="G4023">
            <v>55</v>
          </cell>
        </row>
        <row r="4024">
          <cell r="F4024">
            <v>150515</v>
          </cell>
          <cell r="G4024">
            <v>55</v>
          </cell>
        </row>
        <row r="4025">
          <cell r="F4025">
            <v>869295</v>
          </cell>
          <cell r="G4025">
            <v>55</v>
          </cell>
        </row>
        <row r="4026">
          <cell r="F4026">
            <v>3861000</v>
          </cell>
          <cell r="G4026" t="str">
            <v>62-2017</v>
          </cell>
        </row>
        <row r="4027">
          <cell r="F4027">
            <v>130140385</v>
          </cell>
          <cell r="G4027">
            <v>66</v>
          </cell>
        </row>
        <row r="4028">
          <cell r="F4028">
            <v>20297107</v>
          </cell>
          <cell r="G4028">
            <v>57</v>
          </cell>
        </row>
        <row r="4029">
          <cell r="F4029">
            <v>50043248</v>
          </cell>
          <cell r="G4029">
            <v>43</v>
          </cell>
        </row>
        <row r="4030">
          <cell r="F4030">
            <v>187136000</v>
          </cell>
          <cell r="G4030">
            <v>46</v>
          </cell>
        </row>
        <row r="4031">
          <cell r="F4031">
            <v>48084050</v>
          </cell>
          <cell r="G4031">
            <v>49</v>
          </cell>
        </row>
        <row r="4032">
          <cell r="F4032">
            <v>7672443</v>
          </cell>
          <cell r="G4032">
            <v>33</v>
          </cell>
        </row>
        <row r="4033">
          <cell r="F4033">
            <v>120000</v>
          </cell>
          <cell r="G4033">
            <v>35</v>
          </cell>
        </row>
        <row r="4034">
          <cell r="F4034">
            <v>773600</v>
          </cell>
          <cell r="G4034">
            <v>35</v>
          </cell>
        </row>
        <row r="4035">
          <cell r="F4035">
            <v>3900000</v>
          </cell>
          <cell r="G4035">
            <v>39</v>
          </cell>
        </row>
        <row r="4036">
          <cell r="F4036">
            <v>1140000</v>
          </cell>
          <cell r="G4036">
            <v>39</v>
          </cell>
        </row>
        <row r="4037">
          <cell r="F4037">
            <v>6500</v>
          </cell>
          <cell r="G4037">
            <v>41</v>
          </cell>
        </row>
        <row r="4038">
          <cell r="F4038">
            <v>1500000</v>
          </cell>
          <cell r="G4038">
            <v>51</v>
          </cell>
        </row>
        <row r="4039">
          <cell r="F4039">
            <v>80600</v>
          </cell>
          <cell r="G4039">
            <v>53</v>
          </cell>
        </row>
        <row r="4040">
          <cell r="F4040">
            <v>1862500</v>
          </cell>
          <cell r="G4040">
            <v>53</v>
          </cell>
        </row>
        <row r="4041">
          <cell r="F4041">
            <v>1080000</v>
          </cell>
          <cell r="G4041">
            <v>53</v>
          </cell>
        </row>
        <row r="4042">
          <cell r="F4042">
            <v>1370396</v>
          </cell>
          <cell r="G4042">
            <v>55</v>
          </cell>
        </row>
        <row r="4043">
          <cell r="F4043">
            <v>1320000</v>
          </cell>
          <cell r="G4043">
            <v>55</v>
          </cell>
        </row>
        <row r="4044">
          <cell r="F4044">
            <v>103112</v>
          </cell>
          <cell r="G4044">
            <v>55</v>
          </cell>
        </row>
        <row r="4045">
          <cell r="F4045">
            <v>435718</v>
          </cell>
          <cell r="G4045">
            <v>55</v>
          </cell>
        </row>
        <row r="4046">
          <cell r="F4046">
            <v>1337678</v>
          </cell>
          <cell r="G4046">
            <v>37</v>
          </cell>
        </row>
        <row r="4047">
          <cell r="F4047">
            <v>426941</v>
          </cell>
          <cell r="G4047">
            <v>37</v>
          </cell>
        </row>
        <row r="4048">
          <cell r="F4048">
            <v>732112</v>
          </cell>
          <cell r="G4048">
            <v>37</v>
          </cell>
        </row>
        <row r="4049">
          <cell r="F4049">
            <v>773780</v>
          </cell>
          <cell r="G4049">
            <v>56</v>
          </cell>
        </row>
        <row r="4050">
          <cell r="F4050">
            <v>92392</v>
          </cell>
          <cell r="G4050">
            <v>56</v>
          </cell>
        </row>
        <row r="4051">
          <cell r="F4051">
            <v>804000</v>
          </cell>
          <cell r="G4051">
            <v>60</v>
          </cell>
        </row>
        <row r="4052">
          <cell r="F4052">
            <v>4020000</v>
          </cell>
          <cell r="G4052">
            <v>60</v>
          </cell>
        </row>
        <row r="4053">
          <cell r="F4053">
            <v>750000</v>
          </cell>
          <cell r="G4053">
            <v>61</v>
          </cell>
        </row>
        <row r="4054">
          <cell r="F4054">
            <v>4000000</v>
          </cell>
          <cell r="G4054">
            <v>61</v>
          </cell>
        </row>
        <row r="4055">
          <cell r="F4055">
            <v>1000000</v>
          </cell>
          <cell r="G4055">
            <v>61</v>
          </cell>
        </row>
        <row r="4056">
          <cell r="F4056">
            <v>196500</v>
          </cell>
          <cell r="G4056">
            <v>61</v>
          </cell>
        </row>
        <row r="4057">
          <cell r="F4057">
            <v>3300000</v>
          </cell>
          <cell r="G4057">
            <v>65</v>
          </cell>
        </row>
        <row r="4058">
          <cell r="F4058">
            <v>10561700</v>
          </cell>
          <cell r="G4058">
            <v>2</v>
          </cell>
        </row>
        <row r="4059">
          <cell r="F4059">
            <v>2265000</v>
          </cell>
          <cell r="G4059">
            <v>61</v>
          </cell>
        </row>
        <row r="4060">
          <cell r="F4060">
            <v>14944000</v>
          </cell>
          <cell r="G4060">
            <v>61</v>
          </cell>
        </row>
        <row r="4061">
          <cell r="F4061">
            <v>2870905</v>
          </cell>
          <cell r="G4061" t="str">
            <v>003-2017</v>
          </cell>
        </row>
        <row r="4062">
          <cell r="F4062">
            <v>5500299</v>
          </cell>
          <cell r="G4062">
            <v>21</v>
          </cell>
        </row>
        <row r="4063">
          <cell r="F4063">
            <v>6197095</v>
          </cell>
          <cell r="G4063">
            <v>12</v>
          </cell>
        </row>
        <row r="4064">
          <cell r="F4064">
            <v>1294811</v>
          </cell>
          <cell r="G4064">
            <v>15597</v>
          </cell>
        </row>
        <row r="4065">
          <cell r="F4065">
            <v>7092650</v>
          </cell>
          <cell r="G4065">
            <v>30</v>
          </cell>
        </row>
        <row r="4066">
          <cell r="F4066">
            <v>10000000</v>
          </cell>
          <cell r="G4066">
            <v>69</v>
          </cell>
        </row>
        <row r="4067">
          <cell r="F4067">
            <v>5203000</v>
          </cell>
          <cell r="G4067">
            <v>35</v>
          </cell>
        </row>
        <row r="4068">
          <cell r="F4068">
            <v>2993000</v>
          </cell>
          <cell r="G4068">
            <v>35</v>
          </cell>
        </row>
        <row r="4069">
          <cell r="F4069">
            <v>2164000</v>
          </cell>
          <cell r="G4069">
            <v>35</v>
          </cell>
        </row>
        <row r="4070">
          <cell r="F4070">
            <v>8970000</v>
          </cell>
          <cell r="G4070">
            <v>35</v>
          </cell>
        </row>
        <row r="4071">
          <cell r="F4071">
            <v>2300000</v>
          </cell>
          <cell r="G4071">
            <v>35</v>
          </cell>
        </row>
        <row r="4072">
          <cell r="F4072">
            <v>2330000</v>
          </cell>
          <cell r="G4072">
            <v>35</v>
          </cell>
        </row>
        <row r="4073">
          <cell r="F4073">
            <v>6925000</v>
          </cell>
          <cell r="G4073">
            <v>35</v>
          </cell>
        </row>
        <row r="4074">
          <cell r="F4074">
            <v>3140000</v>
          </cell>
          <cell r="G4074">
            <v>35</v>
          </cell>
        </row>
        <row r="4075">
          <cell r="F4075">
            <v>1150000</v>
          </cell>
          <cell r="G4075">
            <v>35</v>
          </cell>
        </row>
        <row r="4076">
          <cell r="F4076">
            <v>1513408</v>
          </cell>
          <cell r="G4076">
            <v>37</v>
          </cell>
        </row>
        <row r="4077">
          <cell r="F4077">
            <v>1223495</v>
          </cell>
          <cell r="G4077">
            <v>37</v>
          </cell>
        </row>
        <row r="4078">
          <cell r="F4078">
            <v>1275077</v>
          </cell>
          <cell r="G4078">
            <v>37</v>
          </cell>
        </row>
        <row r="4079">
          <cell r="F4079">
            <v>936669</v>
          </cell>
          <cell r="G4079">
            <v>37</v>
          </cell>
        </row>
        <row r="4080">
          <cell r="F4080">
            <v>670997</v>
          </cell>
          <cell r="G4080">
            <v>37</v>
          </cell>
        </row>
        <row r="4081">
          <cell r="F4081">
            <v>1534678</v>
          </cell>
          <cell r="G4081">
            <v>37</v>
          </cell>
        </row>
        <row r="4082">
          <cell r="F4082">
            <v>792661</v>
          </cell>
          <cell r="G4082">
            <v>37</v>
          </cell>
        </row>
        <row r="4083">
          <cell r="F4083">
            <v>1650712</v>
          </cell>
          <cell r="G4083">
            <v>37</v>
          </cell>
        </row>
        <row r="4084">
          <cell r="F4084">
            <v>1808860</v>
          </cell>
          <cell r="G4084">
            <v>37</v>
          </cell>
        </row>
        <row r="4085">
          <cell r="F4085">
            <v>1808860</v>
          </cell>
          <cell r="G4085">
            <v>37</v>
          </cell>
        </row>
        <row r="4086">
          <cell r="F4086">
            <v>1313242</v>
          </cell>
          <cell r="G4086">
            <v>37</v>
          </cell>
        </row>
        <row r="4087">
          <cell r="F4087">
            <v>1084414</v>
          </cell>
          <cell r="G4087">
            <v>37</v>
          </cell>
        </row>
        <row r="4088">
          <cell r="F4088">
            <v>1195160</v>
          </cell>
          <cell r="G4088">
            <v>37</v>
          </cell>
        </row>
        <row r="4089">
          <cell r="F4089">
            <v>2080644</v>
          </cell>
          <cell r="G4089">
            <v>37</v>
          </cell>
        </row>
        <row r="4090">
          <cell r="F4090">
            <v>720000</v>
          </cell>
          <cell r="G4090">
            <v>38</v>
          </cell>
        </row>
        <row r="4091">
          <cell r="F4091">
            <v>336000</v>
          </cell>
          <cell r="G4091">
            <v>38</v>
          </cell>
        </row>
        <row r="4092">
          <cell r="F4092">
            <v>288000</v>
          </cell>
          <cell r="G4092">
            <v>38</v>
          </cell>
        </row>
        <row r="4093">
          <cell r="F4093">
            <v>432000</v>
          </cell>
          <cell r="G4093">
            <v>38</v>
          </cell>
        </row>
        <row r="4094">
          <cell r="F4094">
            <v>192000</v>
          </cell>
          <cell r="G4094">
            <v>38</v>
          </cell>
        </row>
        <row r="4095">
          <cell r="F4095">
            <v>720000</v>
          </cell>
          <cell r="G4095">
            <v>38</v>
          </cell>
        </row>
        <row r="4096">
          <cell r="F4096">
            <v>360000</v>
          </cell>
          <cell r="G4096">
            <v>38</v>
          </cell>
        </row>
        <row r="4097">
          <cell r="F4097">
            <v>288000</v>
          </cell>
          <cell r="G4097">
            <v>38</v>
          </cell>
        </row>
        <row r="4098">
          <cell r="F4098">
            <v>288000</v>
          </cell>
          <cell r="G4098">
            <v>38</v>
          </cell>
        </row>
        <row r="4099">
          <cell r="F4099">
            <v>288000</v>
          </cell>
          <cell r="G4099">
            <v>38</v>
          </cell>
        </row>
        <row r="4100">
          <cell r="F4100">
            <v>216000</v>
          </cell>
          <cell r="G4100">
            <v>38</v>
          </cell>
        </row>
        <row r="4101">
          <cell r="F4101">
            <v>68250</v>
          </cell>
          <cell r="G4101">
            <v>41</v>
          </cell>
        </row>
        <row r="4102">
          <cell r="F4102">
            <v>78000</v>
          </cell>
          <cell r="G4102">
            <v>41</v>
          </cell>
        </row>
        <row r="4103">
          <cell r="F4103">
            <v>161850</v>
          </cell>
          <cell r="G4103">
            <v>41</v>
          </cell>
        </row>
        <row r="4104">
          <cell r="F4104">
            <v>107250</v>
          </cell>
          <cell r="G4104">
            <v>41</v>
          </cell>
        </row>
        <row r="4105">
          <cell r="F4105">
            <v>52000</v>
          </cell>
          <cell r="G4105">
            <v>41</v>
          </cell>
        </row>
        <row r="4106">
          <cell r="F4106">
            <v>132600</v>
          </cell>
          <cell r="G4106">
            <v>41</v>
          </cell>
        </row>
        <row r="4107">
          <cell r="F4107">
            <v>104000</v>
          </cell>
          <cell r="G4107">
            <v>41</v>
          </cell>
        </row>
        <row r="4108">
          <cell r="F4108">
            <v>97500</v>
          </cell>
          <cell r="G4108">
            <v>41</v>
          </cell>
        </row>
        <row r="4109">
          <cell r="F4109">
            <v>68250</v>
          </cell>
          <cell r="G4109">
            <v>41</v>
          </cell>
        </row>
        <row r="4110">
          <cell r="F4110">
            <v>97500</v>
          </cell>
          <cell r="G4110">
            <v>41</v>
          </cell>
        </row>
        <row r="4111">
          <cell r="F4111">
            <v>39000</v>
          </cell>
          <cell r="G4111">
            <v>41</v>
          </cell>
        </row>
        <row r="4112">
          <cell r="F4112">
            <v>70590</v>
          </cell>
          <cell r="G4112">
            <v>41</v>
          </cell>
        </row>
        <row r="4113">
          <cell r="F4113">
            <v>306000</v>
          </cell>
          <cell r="G4113">
            <v>53</v>
          </cell>
        </row>
        <row r="4114">
          <cell r="F4114">
            <v>901500</v>
          </cell>
          <cell r="G4114">
            <v>53</v>
          </cell>
        </row>
        <row r="4115">
          <cell r="F4115">
            <v>540000</v>
          </cell>
          <cell r="G4115">
            <v>53</v>
          </cell>
        </row>
        <row r="4116">
          <cell r="F4116">
            <v>1181300</v>
          </cell>
          <cell r="G4116">
            <v>53</v>
          </cell>
        </row>
        <row r="4117">
          <cell r="F4117">
            <v>810000</v>
          </cell>
          <cell r="G4117">
            <v>53</v>
          </cell>
        </row>
        <row r="4118">
          <cell r="F4118">
            <v>223600</v>
          </cell>
          <cell r="G4118">
            <v>53</v>
          </cell>
        </row>
        <row r="4119">
          <cell r="F4119">
            <v>258800</v>
          </cell>
          <cell r="G4119">
            <v>53</v>
          </cell>
        </row>
        <row r="4120">
          <cell r="F4120">
            <v>270000</v>
          </cell>
          <cell r="G4120">
            <v>53</v>
          </cell>
        </row>
        <row r="4121">
          <cell r="F4121">
            <v>374000</v>
          </cell>
          <cell r="G4121">
            <v>53</v>
          </cell>
        </row>
        <row r="4122">
          <cell r="F4122">
            <v>735100</v>
          </cell>
          <cell r="G4122">
            <v>53</v>
          </cell>
        </row>
        <row r="4123">
          <cell r="F4123">
            <v>360000</v>
          </cell>
          <cell r="G4123">
            <v>53</v>
          </cell>
        </row>
        <row r="4124">
          <cell r="F4124">
            <v>998900</v>
          </cell>
          <cell r="G4124">
            <v>53</v>
          </cell>
        </row>
        <row r="4125">
          <cell r="F4125">
            <v>630000</v>
          </cell>
          <cell r="G4125">
            <v>53</v>
          </cell>
        </row>
        <row r="4126">
          <cell r="F4126">
            <v>1080000</v>
          </cell>
          <cell r="G4126">
            <v>53</v>
          </cell>
        </row>
        <row r="4127">
          <cell r="F4127">
            <v>1951000</v>
          </cell>
          <cell r="G4127">
            <v>53</v>
          </cell>
        </row>
        <row r="4128">
          <cell r="F4128">
            <v>270000</v>
          </cell>
          <cell r="G4128">
            <v>53</v>
          </cell>
        </row>
        <row r="4129">
          <cell r="F4129">
            <v>360000</v>
          </cell>
          <cell r="G4129">
            <v>53</v>
          </cell>
        </row>
        <row r="4130">
          <cell r="F4130">
            <v>691100</v>
          </cell>
          <cell r="G4130">
            <v>53</v>
          </cell>
        </row>
        <row r="4131">
          <cell r="F4131">
            <v>1675000</v>
          </cell>
          <cell r="G4131">
            <v>54</v>
          </cell>
        </row>
        <row r="4132">
          <cell r="F4132">
            <v>280000</v>
          </cell>
          <cell r="G4132">
            <v>54</v>
          </cell>
        </row>
        <row r="4133">
          <cell r="F4133">
            <v>2820000</v>
          </cell>
          <cell r="G4133">
            <v>54</v>
          </cell>
        </row>
        <row r="4134">
          <cell r="F4134">
            <v>2040000</v>
          </cell>
          <cell r="G4134">
            <v>54</v>
          </cell>
        </row>
        <row r="4135">
          <cell r="F4135">
            <v>2180000</v>
          </cell>
          <cell r="G4135">
            <v>54</v>
          </cell>
        </row>
        <row r="4136">
          <cell r="F4136">
            <v>2150000</v>
          </cell>
          <cell r="G4136">
            <v>54</v>
          </cell>
        </row>
        <row r="4137">
          <cell r="F4137">
            <v>400000</v>
          </cell>
          <cell r="G4137">
            <v>54</v>
          </cell>
        </row>
        <row r="4138">
          <cell r="F4138">
            <v>400000</v>
          </cell>
          <cell r="G4138">
            <v>54</v>
          </cell>
        </row>
        <row r="4139">
          <cell r="F4139">
            <v>3050000</v>
          </cell>
          <cell r="G4139">
            <v>54</v>
          </cell>
        </row>
        <row r="4140">
          <cell r="F4140">
            <v>2160000</v>
          </cell>
          <cell r="G4140">
            <v>54</v>
          </cell>
        </row>
        <row r="4141">
          <cell r="F4141">
            <v>984648</v>
          </cell>
          <cell r="G4141">
            <v>55</v>
          </cell>
        </row>
        <row r="4142">
          <cell r="F4142">
            <v>1037071</v>
          </cell>
          <cell r="G4142">
            <v>55</v>
          </cell>
        </row>
        <row r="4143">
          <cell r="F4143">
            <v>2895111</v>
          </cell>
          <cell r="G4143">
            <v>55</v>
          </cell>
        </row>
        <row r="4144">
          <cell r="F4144">
            <v>239859</v>
          </cell>
          <cell r="G4144">
            <v>55</v>
          </cell>
        </row>
        <row r="4145">
          <cell r="F4145">
            <v>152930</v>
          </cell>
          <cell r="G4145">
            <v>55</v>
          </cell>
        </row>
        <row r="4146">
          <cell r="F4146">
            <v>2926731</v>
          </cell>
          <cell r="G4146">
            <v>55</v>
          </cell>
        </row>
        <row r="4147">
          <cell r="F4147">
            <v>770177</v>
          </cell>
          <cell r="G4147">
            <v>55</v>
          </cell>
        </row>
        <row r="4148">
          <cell r="F4148">
            <v>736542</v>
          </cell>
          <cell r="G4148">
            <v>55</v>
          </cell>
        </row>
        <row r="4149">
          <cell r="F4149">
            <v>1081071</v>
          </cell>
          <cell r="G4149">
            <v>55</v>
          </cell>
        </row>
        <row r="4150">
          <cell r="F4150">
            <v>651104</v>
          </cell>
          <cell r="G4150">
            <v>55</v>
          </cell>
        </row>
        <row r="4151">
          <cell r="F4151">
            <v>822689</v>
          </cell>
          <cell r="G4151">
            <v>55</v>
          </cell>
        </row>
        <row r="4152">
          <cell r="F4152">
            <v>635718</v>
          </cell>
          <cell r="G4152">
            <v>55</v>
          </cell>
        </row>
        <row r="4153">
          <cell r="F4153">
            <v>542801</v>
          </cell>
          <cell r="G4153">
            <v>56</v>
          </cell>
        </row>
        <row r="4154">
          <cell r="F4154">
            <v>323371</v>
          </cell>
          <cell r="G4154">
            <v>56</v>
          </cell>
        </row>
        <row r="4155">
          <cell r="F4155">
            <v>184783</v>
          </cell>
          <cell r="G4155">
            <v>56</v>
          </cell>
        </row>
        <row r="4156">
          <cell r="F4156">
            <v>323371</v>
          </cell>
          <cell r="G4156">
            <v>56</v>
          </cell>
        </row>
        <row r="4157">
          <cell r="F4157">
            <v>288724</v>
          </cell>
          <cell r="G4157">
            <v>56</v>
          </cell>
        </row>
        <row r="4158">
          <cell r="F4158">
            <v>230979</v>
          </cell>
          <cell r="G4158">
            <v>56</v>
          </cell>
        </row>
        <row r="4159">
          <cell r="F4159">
            <v>346469</v>
          </cell>
          <cell r="G4159">
            <v>56</v>
          </cell>
        </row>
        <row r="4160">
          <cell r="F4160">
            <v>150136</v>
          </cell>
          <cell r="G4160">
            <v>56</v>
          </cell>
        </row>
        <row r="4161">
          <cell r="F4161">
            <v>346469</v>
          </cell>
          <cell r="G4161">
            <v>56</v>
          </cell>
        </row>
        <row r="4162">
          <cell r="F4162">
            <v>288724</v>
          </cell>
          <cell r="G4162">
            <v>56</v>
          </cell>
        </row>
        <row r="4163">
          <cell r="F4163">
            <v>300273</v>
          </cell>
          <cell r="G4163">
            <v>56</v>
          </cell>
        </row>
        <row r="4164">
          <cell r="F4164">
            <v>254077</v>
          </cell>
          <cell r="G4164">
            <v>56</v>
          </cell>
        </row>
        <row r="4165">
          <cell r="F4165">
            <v>161685</v>
          </cell>
          <cell r="G4165">
            <v>56</v>
          </cell>
        </row>
        <row r="4166">
          <cell r="F4166">
            <v>230979</v>
          </cell>
          <cell r="G4166">
            <v>56</v>
          </cell>
        </row>
        <row r="4167">
          <cell r="F4167">
            <v>201000</v>
          </cell>
          <cell r="G4167">
            <v>60</v>
          </cell>
        </row>
        <row r="4168">
          <cell r="F4168">
            <v>402000</v>
          </cell>
          <cell r="G4168">
            <v>60</v>
          </cell>
        </row>
        <row r="4169">
          <cell r="F4169">
            <v>1346700</v>
          </cell>
          <cell r="G4169">
            <v>60</v>
          </cell>
        </row>
        <row r="4170">
          <cell r="F4170">
            <v>804000</v>
          </cell>
          <cell r="G4170">
            <v>60</v>
          </cell>
        </row>
        <row r="4171">
          <cell r="F4171">
            <v>341700</v>
          </cell>
          <cell r="G4171">
            <v>60</v>
          </cell>
        </row>
        <row r="4172">
          <cell r="F4172">
            <v>402000</v>
          </cell>
          <cell r="G4172">
            <v>60</v>
          </cell>
        </row>
        <row r="4173">
          <cell r="F4173">
            <v>241200</v>
          </cell>
          <cell r="G4173">
            <v>60</v>
          </cell>
        </row>
        <row r="4174">
          <cell r="F4174">
            <v>402000</v>
          </cell>
          <cell r="G4174">
            <v>60</v>
          </cell>
        </row>
        <row r="4175">
          <cell r="F4175">
            <v>402000</v>
          </cell>
          <cell r="G4175">
            <v>60</v>
          </cell>
        </row>
        <row r="4176">
          <cell r="F4176">
            <v>7400000</v>
          </cell>
          <cell r="G4176">
            <v>61</v>
          </cell>
        </row>
        <row r="4177">
          <cell r="F4177">
            <v>2119600</v>
          </cell>
          <cell r="G4177">
            <v>61</v>
          </cell>
        </row>
        <row r="4178">
          <cell r="F4178">
            <v>2600000</v>
          </cell>
          <cell r="G4178">
            <v>61</v>
          </cell>
        </row>
        <row r="4179">
          <cell r="F4179">
            <v>1750000</v>
          </cell>
          <cell r="G4179">
            <v>61</v>
          </cell>
        </row>
        <row r="4180">
          <cell r="F4180">
            <v>424000</v>
          </cell>
          <cell r="G4180">
            <v>61</v>
          </cell>
        </row>
        <row r="4181">
          <cell r="F4181">
            <v>7000000</v>
          </cell>
          <cell r="G4181">
            <v>61</v>
          </cell>
        </row>
        <row r="4182">
          <cell r="F4182">
            <v>650000</v>
          </cell>
          <cell r="G4182">
            <v>61</v>
          </cell>
        </row>
        <row r="4183">
          <cell r="F4183">
            <v>3200000</v>
          </cell>
          <cell r="G4183">
            <v>65</v>
          </cell>
        </row>
        <row r="4184">
          <cell r="F4184">
            <v>800000</v>
          </cell>
          <cell r="G4184">
            <v>65</v>
          </cell>
        </row>
        <row r="4185">
          <cell r="F4185">
            <v>1395000</v>
          </cell>
          <cell r="G4185">
            <v>67</v>
          </cell>
        </row>
        <row r="4186">
          <cell r="F4186">
            <v>713108</v>
          </cell>
          <cell r="G4186">
            <v>67</v>
          </cell>
        </row>
        <row r="4187">
          <cell r="F4187">
            <v>603900</v>
          </cell>
          <cell r="G4187">
            <v>67</v>
          </cell>
        </row>
        <row r="4188">
          <cell r="F4188">
            <v>348750</v>
          </cell>
          <cell r="G4188">
            <v>67</v>
          </cell>
        </row>
        <row r="4189">
          <cell r="F4189">
            <v>1264320</v>
          </cell>
          <cell r="G4189">
            <v>67</v>
          </cell>
        </row>
        <row r="4190">
          <cell r="F4190">
            <v>597908</v>
          </cell>
          <cell r="G4190">
            <v>67</v>
          </cell>
        </row>
        <row r="4191">
          <cell r="F4191">
            <v>395100</v>
          </cell>
          <cell r="G4191">
            <v>67</v>
          </cell>
        </row>
        <row r="4192">
          <cell r="F4192">
            <v>1024200</v>
          </cell>
          <cell r="G4192">
            <v>67</v>
          </cell>
        </row>
        <row r="4193">
          <cell r="F4193">
            <v>374400</v>
          </cell>
          <cell r="G4193">
            <v>67</v>
          </cell>
        </row>
        <row r="4194">
          <cell r="F4194">
            <v>117000</v>
          </cell>
          <cell r="G4194">
            <v>67</v>
          </cell>
        </row>
        <row r="4195">
          <cell r="F4195">
            <v>11297640</v>
          </cell>
          <cell r="G4195">
            <v>21154</v>
          </cell>
        </row>
        <row r="4196">
          <cell r="F4196">
            <v>7491760.6399999997</v>
          </cell>
          <cell r="G4196">
            <v>21155</v>
          </cell>
        </row>
        <row r="4197">
          <cell r="F4197">
            <v>1122789</v>
          </cell>
          <cell r="G4197">
            <v>1</v>
          </cell>
        </row>
        <row r="4198">
          <cell r="F4198">
            <v>4162620</v>
          </cell>
          <cell r="G4198">
            <v>14740</v>
          </cell>
        </row>
        <row r="4199">
          <cell r="F4199">
            <v>5609660</v>
          </cell>
          <cell r="G4199">
            <v>14734</v>
          </cell>
        </row>
        <row r="4200">
          <cell r="F4200">
            <v>78705</v>
          </cell>
          <cell r="G4200">
            <v>15145</v>
          </cell>
        </row>
        <row r="4201">
          <cell r="F4201">
            <v>58242290</v>
          </cell>
          <cell r="G4201">
            <v>70</v>
          </cell>
        </row>
        <row r="4202">
          <cell r="F4202">
            <v>15665966</v>
          </cell>
          <cell r="G4202">
            <v>47</v>
          </cell>
        </row>
        <row r="4203">
          <cell r="F4203">
            <v>11127422</v>
          </cell>
          <cell r="G4203">
            <v>48</v>
          </cell>
        </row>
        <row r="4204">
          <cell r="F4204">
            <v>4688489</v>
          </cell>
          <cell r="G4204">
            <v>27</v>
          </cell>
        </row>
        <row r="4205">
          <cell r="F4205">
            <v>3526803</v>
          </cell>
          <cell r="G4205">
            <v>50</v>
          </cell>
        </row>
        <row r="4206">
          <cell r="F4206">
            <v>829200</v>
          </cell>
          <cell r="G4206" t="str">
            <v>08-2016</v>
          </cell>
        </row>
        <row r="4207">
          <cell r="F4207">
            <v>1428000</v>
          </cell>
          <cell r="G4207">
            <v>5</v>
          </cell>
        </row>
        <row r="4208">
          <cell r="F4208">
            <v>5433333</v>
          </cell>
          <cell r="G4208">
            <v>24</v>
          </cell>
        </row>
        <row r="4209">
          <cell r="F4209">
            <v>167000</v>
          </cell>
          <cell r="G4209">
            <v>11</v>
          </cell>
        </row>
        <row r="4210">
          <cell r="F4210">
            <v>25863750</v>
          </cell>
          <cell r="G4210">
            <v>44</v>
          </cell>
        </row>
        <row r="4211">
          <cell r="F4211">
            <v>5172400</v>
          </cell>
          <cell r="G4211">
            <v>7</v>
          </cell>
        </row>
        <row r="4212">
          <cell r="F4212">
            <v>548856</v>
          </cell>
          <cell r="G4212">
            <v>8</v>
          </cell>
        </row>
        <row r="4213">
          <cell r="F4213">
            <v>13540000</v>
          </cell>
          <cell r="G4213">
            <v>35</v>
          </cell>
        </row>
        <row r="4214">
          <cell r="F4214">
            <v>7050000</v>
          </cell>
          <cell r="G4214">
            <v>35</v>
          </cell>
        </row>
        <row r="4215">
          <cell r="F4215">
            <v>2164000</v>
          </cell>
          <cell r="G4215">
            <v>35</v>
          </cell>
        </row>
        <row r="4216">
          <cell r="F4216">
            <v>11140000</v>
          </cell>
          <cell r="G4216">
            <v>35</v>
          </cell>
        </row>
        <row r="4217">
          <cell r="F4217">
            <v>15595000</v>
          </cell>
          <cell r="G4217">
            <v>35</v>
          </cell>
        </row>
        <row r="4218">
          <cell r="F4218">
            <v>5592500</v>
          </cell>
          <cell r="G4218">
            <v>35</v>
          </cell>
        </row>
        <row r="4219">
          <cell r="F4219">
            <v>1520000</v>
          </cell>
          <cell r="G4219">
            <v>35</v>
          </cell>
        </row>
        <row r="4220">
          <cell r="F4220">
            <v>1405000</v>
          </cell>
          <cell r="G4220">
            <v>35</v>
          </cell>
        </row>
        <row r="4221">
          <cell r="F4221">
            <v>2675000</v>
          </cell>
          <cell r="G4221">
            <v>35</v>
          </cell>
        </row>
        <row r="4222">
          <cell r="F4222">
            <v>6053000</v>
          </cell>
          <cell r="G4222">
            <v>35</v>
          </cell>
        </row>
        <row r="4223">
          <cell r="F4223">
            <v>9040000</v>
          </cell>
          <cell r="G4223">
            <v>35</v>
          </cell>
        </row>
        <row r="4224">
          <cell r="F4224">
            <v>5104000</v>
          </cell>
          <cell r="G4224">
            <v>35</v>
          </cell>
        </row>
        <row r="4225">
          <cell r="F4225">
            <v>2461801</v>
          </cell>
          <cell r="G4225">
            <v>37</v>
          </cell>
        </row>
        <row r="4226">
          <cell r="F4226">
            <v>3874394</v>
          </cell>
          <cell r="G4226">
            <v>37</v>
          </cell>
        </row>
        <row r="4227">
          <cell r="F4227">
            <v>4559141</v>
          </cell>
          <cell r="G4227">
            <v>37</v>
          </cell>
        </row>
        <row r="4228">
          <cell r="F4228">
            <v>229408</v>
          </cell>
          <cell r="G4228">
            <v>37</v>
          </cell>
        </row>
        <row r="4229">
          <cell r="F4229">
            <v>109771</v>
          </cell>
          <cell r="G4229">
            <v>37</v>
          </cell>
        </row>
        <row r="4230">
          <cell r="F4230">
            <v>5312370</v>
          </cell>
          <cell r="G4230">
            <v>37</v>
          </cell>
        </row>
        <row r="4231">
          <cell r="F4231">
            <v>3525452</v>
          </cell>
          <cell r="G4231">
            <v>37</v>
          </cell>
        </row>
        <row r="4232">
          <cell r="F4232">
            <v>1182564</v>
          </cell>
          <cell r="G4232">
            <v>37</v>
          </cell>
        </row>
        <row r="4233">
          <cell r="F4233">
            <v>1005858</v>
          </cell>
          <cell r="G4233">
            <v>37</v>
          </cell>
        </row>
        <row r="4234">
          <cell r="F4234">
            <v>1314760</v>
          </cell>
          <cell r="G4234">
            <v>37</v>
          </cell>
        </row>
        <row r="4235">
          <cell r="F4235">
            <v>441165</v>
          </cell>
          <cell r="G4235">
            <v>37</v>
          </cell>
        </row>
        <row r="4236">
          <cell r="F4236">
            <v>719811</v>
          </cell>
          <cell r="G4236">
            <v>37</v>
          </cell>
        </row>
        <row r="4237">
          <cell r="F4237">
            <v>807170</v>
          </cell>
          <cell r="G4237">
            <v>37</v>
          </cell>
        </row>
        <row r="4238">
          <cell r="F4238">
            <v>891925</v>
          </cell>
          <cell r="G4238">
            <v>37</v>
          </cell>
        </row>
        <row r="4239">
          <cell r="F4239">
            <v>82328</v>
          </cell>
          <cell r="G4239">
            <v>37</v>
          </cell>
        </row>
        <row r="4240">
          <cell r="F4240">
            <v>2737318</v>
          </cell>
          <cell r="G4240">
            <v>37</v>
          </cell>
        </row>
        <row r="4241">
          <cell r="F4241">
            <v>401464</v>
          </cell>
          <cell r="G4241">
            <v>37</v>
          </cell>
        </row>
        <row r="4242">
          <cell r="F4242">
            <v>1480780</v>
          </cell>
          <cell r="G4242">
            <v>37</v>
          </cell>
        </row>
        <row r="4243">
          <cell r="F4243">
            <v>737517</v>
          </cell>
          <cell r="G4243">
            <v>37</v>
          </cell>
        </row>
        <row r="4244">
          <cell r="F4244">
            <v>78624</v>
          </cell>
          <cell r="G4244">
            <v>37</v>
          </cell>
        </row>
        <row r="4245">
          <cell r="F4245">
            <v>4604739</v>
          </cell>
          <cell r="G4245">
            <v>37</v>
          </cell>
        </row>
        <row r="4246">
          <cell r="F4246">
            <v>3371465</v>
          </cell>
          <cell r="G4246">
            <v>37</v>
          </cell>
        </row>
        <row r="4247">
          <cell r="F4247">
            <v>2252737</v>
          </cell>
          <cell r="G4247">
            <v>37</v>
          </cell>
        </row>
        <row r="4248">
          <cell r="F4248">
            <v>1340545</v>
          </cell>
          <cell r="G4248">
            <v>37</v>
          </cell>
        </row>
        <row r="4249">
          <cell r="F4249">
            <v>275579</v>
          </cell>
          <cell r="G4249">
            <v>37</v>
          </cell>
        </row>
        <row r="4250">
          <cell r="F4250">
            <v>3285338</v>
          </cell>
          <cell r="G4250">
            <v>37</v>
          </cell>
        </row>
        <row r="4251">
          <cell r="F4251">
            <v>551158</v>
          </cell>
          <cell r="G4251">
            <v>37</v>
          </cell>
        </row>
        <row r="4252">
          <cell r="F4252">
            <v>2055506</v>
          </cell>
          <cell r="G4252">
            <v>37</v>
          </cell>
        </row>
        <row r="4253">
          <cell r="F4253">
            <v>477671</v>
          </cell>
          <cell r="G4253">
            <v>37</v>
          </cell>
        </row>
        <row r="4254">
          <cell r="F4254">
            <v>275579</v>
          </cell>
          <cell r="G4254">
            <v>37</v>
          </cell>
        </row>
        <row r="4255">
          <cell r="F4255">
            <v>1200000</v>
          </cell>
          <cell r="G4255">
            <v>38</v>
          </cell>
        </row>
        <row r="4256">
          <cell r="F4256">
            <v>1680000</v>
          </cell>
          <cell r="G4256">
            <v>38</v>
          </cell>
        </row>
        <row r="4257">
          <cell r="F4257">
            <v>288000</v>
          </cell>
          <cell r="G4257">
            <v>38</v>
          </cell>
        </row>
        <row r="4258">
          <cell r="F4258">
            <v>180000</v>
          </cell>
          <cell r="G4258">
            <v>38</v>
          </cell>
        </row>
        <row r="4259">
          <cell r="F4259">
            <v>864000</v>
          </cell>
          <cell r="G4259">
            <v>38</v>
          </cell>
        </row>
        <row r="4260">
          <cell r="F4260">
            <v>2957500</v>
          </cell>
          <cell r="G4260">
            <v>39</v>
          </cell>
        </row>
        <row r="4261">
          <cell r="F4261">
            <v>2258200</v>
          </cell>
          <cell r="G4261">
            <v>39</v>
          </cell>
        </row>
        <row r="4262">
          <cell r="F4262">
            <v>746400</v>
          </cell>
          <cell r="G4262">
            <v>39</v>
          </cell>
        </row>
        <row r="4263">
          <cell r="F4263">
            <v>1176000</v>
          </cell>
          <cell r="G4263">
            <v>39</v>
          </cell>
        </row>
        <row r="4264">
          <cell r="F4264">
            <v>2876100</v>
          </cell>
          <cell r="G4264">
            <v>39</v>
          </cell>
        </row>
        <row r="4265">
          <cell r="F4265">
            <v>999000</v>
          </cell>
          <cell r="G4265">
            <v>39</v>
          </cell>
        </row>
        <row r="4266">
          <cell r="F4266">
            <v>348000</v>
          </cell>
          <cell r="G4266">
            <v>39</v>
          </cell>
        </row>
        <row r="4267">
          <cell r="F4267">
            <v>867000</v>
          </cell>
          <cell r="G4267">
            <v>41</v>
          </cell>
        </row>
        <row r="4268">
          <cell r="F4268">
            <v>601500</v>
          </cell>
          <cell r="G4268">
            <v>41</v>
          </cell>
        </row>
        <row r="4269">
          <cell r="F4269">
            <v>26000</v>
          </cell>
          <cell r="G4269">
            <v>41</v>
          </cell>
        </row>
        <row r="4270">
          <cell r="F4270">
            <v>91000</v>
          </cell>
          <cell r="G4270">
            <v>41</v>
          </cell>
        </row>
        <row r="4271">
          <cell r="F4271">
            <v>26000</v>
          </cell>
          <cell r="G4271">
            <v>41</v>
          </cell>
        </row>
        <row r="4272">
          <cell r="F4272">
            <v>78000</v>
          </cell>
          <cell r="G4272">
            <v>41</v>
          </cell>
        </row>
        <row r="4273">
          <cell r="F4273">
            <v>97500</v>
          </cell>
          <cell r="G4273">
            <v>41</v>
          </cell>
        </row>
        <row r="4274">
          <cell r="F4274">
            <v>294060</v>
          </cell>
          <cell r="G4274">
            <v>41</v>
          </cell>
        </row>
        <row r="4275">
          <cell r="F4275">
            <v>76050</v>
          </cell>
          <cell r="G4275">
            <v>41</v>
          </cell>
        </row>
        <row r="4276">
          <cell r="F4276">
            <v>91000</v>
          </cell>
          <cell r="G4276">
            <v>41</v>
          </cell>
        </row>
        <row r="4277">
          <cell r="F4277">
            <v>74750000</v>
          </cell>
          <cell r="G4277">
            <v>51</v>
          </cell>
        </row>
        <row r="4278">
          <cell r="F4278">
            <v>5950000</v>
          </cell>
          <cell r="G4278">
            <v>51</v>
          </cell>
        </row>
        <row r="4279">
          <cell r="F4279">
            <v>2000000</v>
          </cell>
          <cell r="G4279">
            <v>51</v>
          </cell>
        </row>
        <row r="4280">
          <cell r="F4280">
            <v>1000000</v>
          </cell>
          <cell r="G4280">
            <v>51</v>
          </cell>
        </row>
        <row r="4281">
          <cell r="F4281">
            <v>7775000</v>
          </cell>
          <cell r="G4281">
            <v>51</v>
          </cell>
        </row>
        <row r="4282">
          <cell r="F4282">
            <v>2000000</v>
          </cell>
          <cell r="G4282">
            <v>51</v>
          </cell>
        </row>
        <row r="4283">
          <cell r="F4283">
            <v>1000000</v>
          </cell>
          <cell r="G4283">
            <v>51</v>
          </cell>
        </row>
        <row r="4284">
          <cell r="F4284">
            <v>27000000</v>
          </cell>
          <cell r="G4284">
            <v>51</v>
          </cell>
        </row>
        <row r="4285">
          <cell r="F4285">
            <v>5659500</v>
          </cell>
          <cell r="G4285">
            <v>51</v>
          </cell>
        </row>
        <row r="4286">
          <cell r="F4286">
            <v>3000000</v>
          </cell>
          <cell r="G4286">
            <v>51</v>
          </cell>
        </row>
        <row r="4287">
          <cell r="F4287">
            <v>1225118.33</v>
          </cell>
          <cell r="G4287">
            <v>14742</v>
          </cell>
        </row>
        <row r="4288">
          <cell r="F4288">
            <v>4977532</v>
          </cell>
          <cell r="G4288">
            <v>29</v>
          </cell>
        </row>
        <row r="4289">
          <cell r="F4289">
            <v>15500000</v>
          </cell>
          <cell r="G4289">
            <v>53</v>
          </cell>
        </row>
        <row r="4290">
          <cell r="F4290">
            <v>5402500</v>
          </cell>
          <cell r="G4290">
            <v>53</v>
          </cell>
        </row>
        <row r="4291">
          <cell r="F4291">
            <v>1605500</v>
          </cell>
          <cell r="G4291">
            <v>53</v>
          </cell>
        </row>
        <row r="4292">
          <cell r="F4292">
            <v>630000</v>
          </cell>
          <cell r="G4292">
            <v>53</v>
          </cell>
        </row>
        <row r="4293">
          <cell r="F4293">
            <v>441900</v>
          </cell>
          <cell r="G4293">
            <v>53</v>
          </cell>
        </row>
        <row r="4294">
          <cell r="F4294">
            <v>3015000</v>
          </cell>
          <cell r="G4294">
            <v>53</v>
          </cell>
        </row>
        <row r="4295">
          <cell r="F4295">
            <v>1800000</v>
          </cell>
          <cell r="G4295">
            <v>53</v>
          </cell>
        </row>
        <row r="4296">
          <cell r="F4296">
            <v>425500</v>
          </cell>
          <cell r="G4296">
            <v>53</v>
          </cell>
        </row>
        <row r="4297">
          <cell r="F4297">
            <v>360000</v>
          </cell>
          <cell r="G4297">
            <v>53</v>
          </cell>
        </row>
        <row r="4298">
          <cell r="F4298">
            <v>105000</v>
          </cell>
          <cell r="G4298">
            <v>53</v>
          </cell>
        </row>
        <row r="4299">
          <cell r="F4299">
            <v>142100</v>
          </cell>
          <cell r="G4299">
            <v>53</v>
          </cell>
        </row>
        <row r="4300">
          <cell r="F4300">
            <v>5730000</v>
          </cell>
          <cell r="G4300">
            <v>53</v>
          </cell>
        </row>
        <row r="4301">
          <cell r="F4301">
            <v>1800000</v>
          </cell>
          <cell r="G4301">
            <v>53</v>
          </cell>
        </row>
        <row r="4302">
          <cell r="F4302">
            <v>637200</v>
          </cell>
          <cell r="G4302">
            <v>53</v>
          </cell>
        </row>
        <row r="4303">
          <cell r="F4303">
            <v>1328750</v>
          </cell>
          <cell r="G4303">
            <v>53</v>
          </cell>
        </row>
        <row r="4304">
          <cell r="F4304">
            <v>540000</v>
          </cell>
          <cell r="G4304">
            <v>53</v>
          </cell>
        </row>
        <row r="4305">
          <cell r="F4305">
            <v>1227500</v>
          </cell>
          <cell r="G4305">
            <v>53</v>
          </cell>
        </row>
        <row r="4306">
          <cell r="F4306">
            <v>3540000</v>
          </cell>
          <cell r="G4306">
            <v>53</v>
          </cell>
        </row>
        <row r="4307">
          <cell r="F4307">
            <v>255080</v>
          </cell>
          <cell r="G4307">
            <v>53</v>
          </cell>
        </row>
        <row r="4308">
          <cell r="F4308">
            <v>270000</v>
          </cell>
          <cell r="G4308">
            <v>53</v>
          </cell>
        </row>
        <row r="4309">
          <cell r="F4309">
            <v>622500</v>
          </cell>
          <cell r="G4309">
            <v>53</v>
          </cell>
        </row>
        <row r="4310">
          <cell r="F4310">
            <v>749750</v>
          </cell>
          <cell r="G4310">
            <v>53</v>
          </cell>
        </row>
        <row r="4311">
          <cell r="F4311">
            <v>360000</v>
          </cell>
          <cell r="G4311">
            <v>53</v>
          </cell>
        </row>
        <row r="4312">
          <cell r="F4312">
            <v>1069500</v>
          </cell>
          <cell r="G4312">
            <v>53</v>
          </cell>
        </row>
        <row r="4313">
          <cell r="F4313">
            <v>180000</v>
          </cell>
          <cell r="G4313">
            <v>53</v>
          </cell>
        </row>
        <row r="4314">
          <cell r="F4314">
            <v>510160</v>
          </cell>
          <cell r="G4314">
            <v>53</v>
          </cell>
        </row>
        <row r="4315">
          <cell r="F4315">
            <v>540000</v>
          </cell>
          <cell r="G4315">
            <v>53</v>
          </cell>
        </row>
        <row r="4316">
          <cell r="F4316">
            <v>900000</v>
          </cell>
          <cell r="G4316">
            <v>53</v>
          </cell>
        </row>
        <row r="4317">
          <cell r="F4317">
            <v>1697000</v>
          </cell>
          <cell r="G4317">
            <v>53</v>
          </cell>
        </row>
        <row r="4318">
          <cell r="F4318">
            <v>14242500</v>
          </cell>
          <cell r="G4318">
            <v>53</v>
          </cell>
        </row>
        <row r="4319">
          <cell r="F4319">
            <v>1058900</v>
          </cell>
          <cell r="G4319">
            <v>53</v>
          </cell>
        </row>
        <row r="4320">
          <cell r="F4320">
            <v>765000</v>
          </cell>
          <cell r="G4320">
            <v>53</v>
          </cell>
        </row>
        <row r="4321">
          <cell r="F4321">
            <v>360000</v>
          </cell>
          <cell r="G4321">
            <v>53</v>
          </cell>
        </row>
        <row r="4322">
          <cell r="F4322">
            <v>946200</v>
          </cell>
          <cell r="G4322">
            <v>53</v>
          </cell>
        </row>
        <row r="4323">
          <cell r="F4323">
            <v>630000</v>
          </cell>
          <cell r="G4323">
            <v>53</v>
          </cell>
        </row>
        <row r="4324">
          <cell r="F4324">
            <v>932000</v>
          </cell>
          <cell r="G4324">
            <v>53</v>
          </cell>
        </row>
        <row r="4325">
          <cell r="F4325">
            <v>1084600</v>
          </cell>
          <cell r="G4325">
            <v>53</v>
          </cell>
        </row>
        <row r="4326">
          <cell r="F4326">
            <v>720000</v>
          </cell>
          <cell r="G4326">
            <v>53</v>
          </cell>
        </row>
        <row r="4327">
          <cell r="F4327">
            <v>1195500</v>
          </cell>
          <cell r="G4327">
            <v>53</v>
          </cell>
        </row>
        <row r="4328">
          <cell r="F4328">
            <v>1080000</v>
          </cell>
          <cell r="G4328">
            <v>53</v>
          </cell>
        </row>
        <row r="4329">
          <cell r="F4329">
            <v>1654700</v>
          </cell>
          <cell r="G4329">
            <v>53</v>
          </cell>
        </row>
        <row r="4330">
          <cell r="F4330">
            <v>225000</v>
          </cell>
          <cell r="G4330">
            <v>53</v>
          </cell>
        </row>
        <row r="4331">
          <cell r="F4331">
            <v>225000</v>
          </cell>
          <cell r="G4331">
            <v>53</v>
          </cell>
        </row>
        <row r="4332">
          <cell r="F4332">
            <v>567000</v>
          </cell>
          <cell r="G4332">
            <v>53</v>
          </cell>
        </row>
        <row r="4333">
          <cell r="F4333">
            <v>1193400</v>
          </cell>
          <cell r="G4333">
            <v>53</v>
          </cell>
        </row>
        <row r="4334">
          <cell r="F4334">
            <v>1373900</v>
          </cell>
          <cell r="G4334">
            <v>53</v>
          </cell>
        </row>
        <row r="4335">
          <cell r="F4335">
            <v>6600000</v>
          </cell>
          <cell r="G4335">
            <v>54</v>
          </cell>
        </row>
        <row r="4336">
          <cell r="F4336">
            <v>1290000</v>
          </cell>
          <cell r="G4336">
            <v>54</v>
          </cell>
        </row>
        <row r="4337">
          <cell r="F4337">
            <v>5460000</v>
          </cell>
          <cell r="G4337">
            <v>54</v>
          </cell>
        </row>
        <row r="4338">
          <cell r="F4338">
            <v>1850000</v>
          </cell>
          <cell r="G4338">
            <v>54</v>
          </cell>
        </row>
        <row r="4339">
          <cell r="F4339">
            <v>2660000</v>
          </cell>
          <cell r="G4339">
            <v>54</v>
          </cell>
        </row>
        <row r="4340">
          <cell r="F4340">
            <v>3960000</v>
          </cell>
          <cell r="G4340">
            <v>54</v>
          </cell>
        </row>
        <row r="4341">
          <cell r="F4341">
            <v>5237180</v>
          </cell>
          <cell r="G4341">
            <v>55</v>
          </cell>
        </row>
        <row r="4342">
          <cell r="F4342">
            <v>1483321</v>
          </cell>
          <cell r="G4342">
            <v>55</v>
          </cell>
        </row>
        <row r="4343">
          <cell r="F4343">
            <v>152930</v>
          </cell>
          <cell r="G4343">
            <v>55</v>
          </cell>
        </row>
        <row r="4344">
          <cell r="F4344">
            <v>580689</v>
          </cell>
          <cell r="G4344">
            <v>55</v>
          </cell>
        </row>
        <row r="4345">
          <cell r="F4345">
            <v>1454775</v>
          </cell>
          <cell r="G4345">
            <v>55</v>
          </cell>
        </row>
        <row r="4346">
          <cell r="F4346">
            <v>3656158</v>
          </cell>
          <cell r="G4346">
            <v>55</v>
          </cell>
        </row>
        <row r="4347">
          <cell r="F4347">
            <v>184224</v>
          </cell>
          <cell r="G4347">
            <v>55</v>
          </cell>
        </row>
        <row r="4348">
          <cell r="F4348">
            <v>987519</v>
          </cell>
          <cell r="G4348">
            <v>55</v>
          </cell>
        </row>
        <row r="4349">
          <cell r="F4349">
            <v>86930</v>
          </cell>
          <cell r="G4349">
            <v>55</v>
          </cell>
        </row>
        <row r="4350">
          <cell r="F4350">
            <v>179042</v>
          </cell>
          <cell r="G4350">
            <v>55</v>
          </cell>
        </row>
        <row r="4351">
          <cell r="F4351">
            <v>84589</v>
          </cell>
          <cell r="G4351">
            <v>55</v>
          </cell>
        </row>
        <row r="4352">
          <cell r="F4352">
            <v>1531436</v>
          </cell>
          <cell r="G4352">
            <v>55</v>
          </cell>
        </row>
        <row r="4353">
          <cell r="F4353">
            <v>695436</v>
          </cell>
          <cell r="G4353">
            <v>55</v>
          </cell>
        </row>
        <row r="4354">
          <cell r="F4354">
            <v>1373154</v>
          </cell>
          <cell r="G4354">
            <v>55</v>
          </cell>
        </row>
        <row r="4355">
          <cell r="F4355">
            <v>22000</v>
          </cell>
          <cell r="G4355">
            <v>55</v>
          </cell>
        </row>
        <row r="4356">
          <cell r="F4356">
            <v>2986731</v>
          </cell>
          <cell r="G4356">
            <v>55</v>
          </cell>
        </row>
        <row r="4357">
          <cell r="F4357">
            <v>2471475</v>
          </cell>
          <cell r="G4357">
            <v>56</v>
          </cell>
        </row>
        <row r="4358">
          <cell r="F4358">
            <v>461958</v>
          </cell>
          <cell r="G4358">
            <v>56</v>
          </cell>
        </row>
        <row r="4359">
          <cell r="F4359">
            <v>1154895</v>
          </cell>
          <cell r="G4359">
            <v>56</v>
          </cell>
        </row>
        <row r="4360">
          <cell r="F4360">
            <v>230979</v>
          </cell>
          <cell r="G4360">
            <v>56</v>
          </cell>
        </row>
        <row r="4361">
          <cell r="F4361">
            <v>364890</v>
          </cell>
          <cell r="G4361">
            <v>56</v>
          </cell>
        </row>
        <row r="4362">
          <cell r="F4362">
            <v>577448</v>
          </cell>
          <cell r="G4362">
            <v>56</v>
          </cell>
        </row>
        <row r="4363">
          <cell r="F4363">
            <v>1039406</v>
          </cell>
          <cell r="G4363">
            <v>56</v>
          </cell>
        </row>
        <row r="4364">
          <cell r="F4364">
            <v>496605</v>
          </cell>
          <cell r="G4364">
            <v>56</v>
          </cell>
        </row>
        <row r="4365">
          <cell r="F4365">
            <v>2150700</v>
          </cell>
          <cell r="G4365">
            <v>60</v>
          </cell>
        </row>
        <row r="4366">
          <cell r="F4366">
            <v>1005000</v>
          </cell>
          <cell r="G4366">
            <v>60</v>
          </cell>
        </row>
        <row r="4367">
          <cell r="F4367">
            <v>4020000</v>
          </cell>
          <cell r="G4367">
            <v>60</v>
          </cell>
        </row>
        <row r="4368">
          <cell r="F4368">
            <v>1346700</v>
          </cell>
          <cell r="G4368">
            <v>60</v>
          </cell>
        </row>
        <row r="4369">
          <cell r="F4369">
            <v>281400</v>
          </cell>
          <cell r="G4369">
            <v>60</v>
          </cell>
        </row>
        <row r="4370">
          <cell r="F4370">
            <v>201000</v>
          </cell>
          <cell r="G4370">
            <v>60</v>
          </cell>
        </row>
        <row r="4371">
          <cell r="F4371">
            <v>603000</v>
          </cell>
          <cell r="G4371">
            <v>60</v>
          </cell>
        </row>
        <row r="4372">
          <cell r="F4372">
            <v>804000</v>
          </cell>
          <cell r="G4372">
            <v>60</v>
          </cell>
        </row>
        <row r="4373">
          <cell r="F4373">
            <v>11060000</v>
          </cell>
          <cell r="G4373">
            <v>61</v>
          </cell>
        </row>
        <row r="4374">
          <cell r="F4374">
            <v>2250000</v>
          </cell>
          <cell r="G4374">
            <v>61</v>
          </cell>
        </row>
        <row r="4375">
          <cell r="F4375">
            <v>2000000</v>
          </cell>
          <cell r="G4375">
            <v>61</v>
          </cell>
        </row>
        <row r="4376">
          <cell r="F4376">
            <v>7500000</v>
          </cell>
          <cell r="G4376">
            <v>61</v>
          </cell>
        </row>
        <row r="4377">
          <cell r="F4377">
            <v>12060000</v>
          </cell>
          <cell r="G4377">
            <v>61</v>
          </cell>
        </row>
        <row r="4378">
          <cell r="F4378">
            <v>4371000</v>
          </cell>
          <cell r="G4378">
            <v>61</v>
          </cell>
        </row>
        <row r="4379">
          <cell r="F4379">
            <v>10348000</v>
          </cell>
          <cell r="G4379">
            <v>61</v>
          </cell>
        </row>
        <row r="4380">
          <cell r="F4380">
            <v>3000000</v>
          </cell>
          <cell r="G4380">
            <v>61</v>
          </cell>
        </row>
        <row r="4381">
          <cell r="F4381">
            <v>3477000</v>
          </cell>
          <cell r="G4381">
            <v>61</v>
          </cell>
        </row>
        <row r="4382">
          <cell r="F4382">
            <v>1871000</v>
          </cell>
          <cell r="G4382">
            <v>61</v>
          </cell>
        </row>
        <row r="4383">
          <cell r="F4383">
            <v>1978000</v>
          </cell>
          <cell r="G4383">
            <v>61</v>
          </cell>
        </row>
        <row r="4384">
          <cell r="F4384">
            <v>131800</v>
          </cell>
          <cell r="G4384">
            <v>22</v>
          </cell>
        </row>
        <row r="4385">
          <cell r="F4385">
            <v>3300000</v>
          </cell>
          <cell r="G4385" t="str">
            <v>62-2017</v>
          </cell>
        </row>
        <row r="4386">
          <cell r="F4386">
            <v>330000</v>
          </cell>
          <cell r="G4386" t="str">
            <v>62-2017</v>
          </cell>
        </row>
        <row r="4387">
          <cell r="F4387">
            <v>693000</v>
          </cell>
          <cell r="G4387" t="str">
            <v>62-2017</v>
          </cell>
        </row>
        <row r="4388">
          <cell r="F4388">
            <v>660000</v>
          </cell>
          <cell r="G4388" t="str">
            <v>62-2017</v>
          </cell>
        </row>
        <row r="4389">
          <cell r="F4389">
            <v>330000</v>
          </cell>
          <cell r="G4389" t="str">
            <v>62-2017</v>
          </cell>
        </row>
        <row r="4390">
          <cell r="F4390">
            <v>990000</v>
          </cell>
          <cell r="G4390" t="str">
            <v>62-2017</v>
          </cell>
        </row>
        <row r="4391">
          <cell r="F4391">
            <v>693000</v>
          </cell>
          <cell r="G4391" t="str">
            <v>62-2017</v>
          </cell>
        </row>
        <row r="4392">
          <cell r="F4392">
            <v>693000</v>
          </cell>
          <cell r="G4392" t="str">
            <v>62-2017</v>
          </cell>
        </row>
        <row r="4393">
          <cell r="F4393">
            <v>13500000</v>
          </cell>
          <cell r="G4393" t="str">
            <v>063-2017</v>
          </cell>
        </row>
        <row r="4394">
          <cell r="F4394">
            <v>11750000</v>
          </cell>
          <cell r="G4394">
            <v>64</v>
          </cell>
        </row>
        <row r="4395">
          <cell r="F4395">
            <v>2160000</v>
          </cell>
          <cell r="G4395">
            <v>64</v>
          </cell>
        </row>
        <row r="4396">
          <cell r="F4396">
            <v>2160000</v>
          </cell>
          <cell r="G4396">
            <v>64</v>
          </cell>
        </row>
        <row r="4397">
          <cell r="F4397">
            <v>2520000</v>
          </cell>
          <cell r="G4397">
            <v>64</v>
          </cell>
        </row>
        <row r="4398">
          <cell r="F4398">
            <v>12000000</v>
          </cell>
          <cell r="G4398">
            <v>65</v>
          </cell>
        </row>
        <row r="4399">
          <cell r="F4399">
            <v>2100000</v>
          </cell>
          <cell r="G4399">
            <v>65</v>
          </cell>
        </row>
        <row r="4400">
          <cell r="F4400">
            <v>4100000</v>
          </cell>
          <cell r="G4400">
            <v>65</v>
          </cell>
        </row>
        <row r="4401">
          <cell r="F4401">
            <v>1700000</v>
          </cell>
          <cell r="G4401">
            <v>65</v>
          </cell>
        </row>
        <row r="4402">
          <cell r="F4402">
            <v>4100000</v>
          </cell>
          <cell r="G4402">
            <v>65</v>
          </cell>
        </row>
        <row r="4403">
          <cell r="F4403">
            <v>800000</v>
          </cell>
          <cell r="G4403">
            <v>65</v>
          </cell>
        </row>
        <row r="4404">
          <cell r="F4404">
            <v>1680000</v>
          </cell>
          <cell r="G4404">
            <v>65</v>
          </cell>
        </row>
        <row r="4405">
          <cell r="F4405">
            <v>2610000</v>
          </cell>
          <cell r="G4405">
            <v>65</v>
          </cell>
        </row>
        <row r="4406">
          <cell r="F4406">
            <v>8950000</v>
          </cell>
          <cell r="G4406">
            <v>65</v>
          </cell>
        </row>
        <row r="4407">
          <cell r="F4407">
            <v>4000000</v>
          </cell>
          <cell r="G4407">
            <v>65</v>
          </cell>
        </row>
        <row r="4408">
          <cell r="F4408">
            <v>3729420</v>
          </cell>
          <cell r="G4408">
            <v>67</v>
          </cell>
        </row>
        <row r="4409">
          <cell r="F4409">
            <v>1548090</v>
          </cell>
          <cell r="G4409">
            <v>67</v>
          </cell>
        </row>
        <row r="4410">
          <cell r="F4410">
            <v>1591200</v>
          </cell>
          <cell r="G4410">
            <v>67</v>
          </cell>
        </row>
        <row r="4411">
          <cell r="F4411">
            <v>2329650</v>
          </cell>
          <cell r="G4411">
            <v>67</v>
          </cell>
        </row>
        <row r="4412">
          <cell r="F4412">
            <v>1557360</v>
          </cell>
          <cell r="G4412">
            <v>67</v>
          </cell>
        </row>
        <row r="4413">
          <cell r="F4413">
            <v>3487500</v>
          </cell>
          <cell r="G4413">
            <v>67</v>
          </cell>
        </row>
        <row r="4414">
          <cell r="F4414">
            <v>231750</v>
          </cell>
          <cell r="G4414">
            <v>67</v>
          </cell>
        </row>
        <row r="4415">
          <cell r="F4415">
            <v>395550</v>
          </cell>
          <cell r="G4415">
            <v>67</v>
          </cell>
        </row>
        <row r="4416">
          <cell r="F4416">
            <v>465750</v>
          </cell>
          <cell r="G4416">
            <v>67</v>
          </cell>
        </row>
        <row r="4417">
          <cell r="F4417">
            <v>3487500</v>
          </cell>
          <cell r="G4417">
            <v>67</v>
          </cell>
        </row>
        <row r="4418">
          <cell r="F4418">
            <v>844920</v>
          </cell>
          <cell r="G4418">
            <v>67</v>
          </cell>
        </row>
        <row r="4419">
          <cell r="F4419">
            <v>1397250</v>
          </cell>
          <cell r="G4419">
            <v>67</v>
          </cell>
        </row>
        <row r="4420">
          <cell r="F4420">
            <v>939000</v>
          </cell>
          <cell r="G4420">
            <v>68</v>
          </cell>
        </row>
        <row r="4421">
          <cell r="F4421">
            <v>3870000</v>
          </cell>
          <cell r="G4421">
            <v>68</v>
          </cell>
        </row>
        <row r="4422">
          <cell r="F4422">
            <v>3870000</v>
          </cell>
          <cell r="G4422">
            <v>68</v>
          </cell>
        </row>
        <row r="4423">
          <cell r="F4423">
            <v>939000</v>
          </cell>
          <cell r="G4423">
            <v>68</v>
          </cell>
        </row>
        <row r="4424">
          <cell r="F4424">
            <v>5805000</v>
          </cell>
          <cell r="G4424">
            <v>68</v>
          </cell>
        </row>
        <row r="4425">
          <cell r="F4425">
            <v>626000</v>
          </cell>
          <cell r="G4425">
            <v>68</v>
          </cell>
        </row>
        <row r="4426">
          <cell r="F4426">
            <v>3875040</v>
          </cell>
          <cell r="G4426">
            <v>116</v>
          </cell>
        </row>
        <row r="4427">
          <cell r="F4427">
            <v>7916400</v>
          </cell>
          <cell r="G4427">
            <v>2</v>
          </cell>
        </row>
        <row r="4428">
          <cell r="F4428">
            <v>5702000</v>
          </cell>
          <cell r="G4428">
            <v>35</v>
          </cell>
        </row>
        <row r="4429">
          <cell r="F4429">
            <v>4281000</v>
          </cell>
          <cell r="G4429">
            <v>35</v>
          </cell>
        </row>
        <row r="4430">
          <cell r="F4430">
            <v>15490000</v>
          </cell>
          <cell r="G4430">
            <v>35</v>
          </cell>
        </row>
        <row r="4431">
          <cell r="F4431">
            <v>1289000</v>
          </cell>
          <cell r="G4431">
            <v>35</v>
          </cell>
        </row>
        <row r="4432">
          <cell r="F4432">
            <v>12490000</v>
          </cell>
          <cell r="G4432">
            <v>35</v>
          </cell>
        </row>
        <row r="4433">
          <cell r="F4433">
            <v>2675000</v>
          </cell>
          <cell r="G4433">
            <v>35</v>
          </cell>
        </row>
        <row r="4434">
          <cell r="F4434">
            <v>32120000</v>
          </cell>
          <cell r="G4434">
            <v>35</v>
          </cell>
        </row>
        <row r="4435">
          <cell r="F4435">
            <v>5750000</v>
          </cell>
          <cell r="G4435">
            <v>35</v>
          </cell>
        </row>
        <row r="4436">
          <cell r="F4436">
            <v>452000</v>
          </cell>
          <cell r="G4436">
            <v>35</v>
          </cell>
        </row>
        <row r="4437">
          <cell r="F4437">
            <v>10400000</v>
          </cell>
          <cell r="G4437">
            <v>35</v>
          </cell>
        </row>
        <row r="4438">
          <cell r="F4438">
            <v>7336706</v>
          </cell>
          <cell r="G4438">
            <v>37</v>
          </cell>
        </row>
        <row r="4439">
          <cell r="F4439">
            <v>639423</v>
          </cell>
          <cell r="G4439">
            <v>37</v>
          </cell>
        </row>
        <row r="4440">
          <cell r="F4440">
            <v>13723740</v>
          </cell>
          <cell r="G4440">
            <v>37</v>
          </cell>
        </row>
        <row r="4441">
          <cell r="F4441">
            <v>6601747</v>
          </cell>
          <cell r="G4441">
            <v>37</v>
          </cell>
        </row>
        <row r="4442">
          <cell r="F4442">
            <v>538345</v>
          </cell>
          <cell r="G4442">
            <v>37</v>
          </cell>
        </row>
        <row r="4443">
          <cell r="F4443">
            <v>1537163</v>
          </cell>
          <cell r="G4443">
            <v>37</v>
          </cell>
        </row>
        <row r="4444">
          <cell r="F4444">
            <v>122480</v>
          </cell>
          <cell r="G4444">
            <v>37</v>
          </cell>
        </row>
        <row r="4445">
          <cell r="F4445">
            <v>1821887</v>
          </cell>
          <cell r="G4445">
            <v>37</v>
          </cell>
        </row>
        <row r="4446">
          <cell r="F4446">
            <v>6919445</v>
          </cell>
          <cell r="G4446">
            <v>37</v>
          </cell>
        </row>
        <row r="4447">
          <cell r="F4447">
            <v>324000</v>
          </cell>
          <cell r="G4447">
            <v>38</v>
          </cell>
        </row>
        <row r="4448">
          <cell r="F4448">
            <v>1680000</v>
          </cell>
          <cell r="G4448">
            <v>38</v>
          </cell>
        </row>
        <row r="4449">
          <cell r="F4449">
            <v>1368000</v>
          </cell>
          <cell r="G4449">
            <v>38</v>
          </cell>
        </row>
        <row r="4450">
          <cell r="F4450">
            <v>115200</v>
          </cell>
          <cell r="G4450">
            <v>38</v>
          </cell>
        </row>
        <row r="4451">
          <cell r="F4451">
            <v>108000</v>
          </cell>
          <cell r="G4451">
            <v>38</v>
          </cell>
        </row>
        <row r="4452">
          <cell r="F4452">
            <v>144000</v>
          </cell>
          <cell r="G4452">
            <v>38</v>
          </cell>
        </row>
        <row r="4453">
          <cell r="F4453">
            <v>288000</v>
          </cell>
          <cell r="G4453">
            <v>38</v>
          </cell>
        </row>
        <row r="4454">
          <cell r="F4454">
            <v>3360000</v>
          </cell>
          <cell r="G4454">
            <v>38</v>
          </cell>
        </row>
        <row r="4455">
          <cell r="F4455">
            <v>720000</v>
          </cell>
          <cell r="G4455">
            <v>38</v>
          </cell>
        </row>
        <row r="4456">
          <cell r="F4456">
            <v>280800</v>
          </cell>
          <cell r="G4456">
            <v>38</v>
          </cell>
        </row>
        <row r="4457">
          <cell r="F4457">
            <v>325000</v>
          </cell>
          <cell r="G4457">
            <v>41</v>
          </cell>
        </row>
        <row r="4458">
          <cell r="F4458">
            <v>19500</v>
          </cell>
          <cell r="G4458">
            <v>41</v>
          </cell>
        </row>
        <row r="4459">
          <cell r="F4459">
            <v>143000</v>
          </cell>
          <cell r="G4459">
            <v>41</v>
          </cell>
        </row>
        <row r="4460">
          <cell r="F4460">
            <v>83200</v>
          </cell>
          <cell r="G4460">
            <v>41</v>
          </cell>
        </row>
        <row r="4461">
          <cell r="F4461">
            <v>1242000</v>
          </cell>
          <cell r="G4461">
            <v>41</v>
          </cell>
        </row>
        <row r="4462">
          <cell r="F4462">
            <v>78000</v>
          </cell>
          <cell r="G4462">
            <v>41</v>
          </cell>
        </row>
        <row r="4463">
          <cell r="F4463">
            <v>360000</v>
          </cell>
          <cell r="G4463">
            <v>53</v>
          </cell>
        </row>
        <row r="4464">
          <cell r="F4464">
            <v>650600</v>
          </cell>
          <cell r="G4464">
            <v>53</v>
          </cell>
        </row>
        <row r="4465">
          <cell r="F4465">
            <v>768600</v>
          </cell>
          <cell r="G4465">
            <v>53</v>
          </cell>
        </row>
        <row r="4466">
          <cell r="F4466">
            <v>1393200</v>
          </cell>
          <cell r="G4466">
            <v>53</v>
          </cell>
        </row>
        <row r="4467">
          <cell r="F4467">
            <v>720000</v>
          </cell>
          <cell r="G4467">
            <v>53</v>
          </cell>
        </row>
        <row r="4468">
          <cell r="F4468">
            <v>1800000</v>
          </cell>
          <cell r="G4468">
            <v>53</v>
          </cell>
        </row>
        <row r="4469">
          <cell r="F4469">
            <v>2494500</v>
          </cell>
          <cell r="G4469">
            <v>53</v>
          </cell>
        </row>
        <row r="4470">
          <cell r="F4470">
            <v>1064600</v>
          </cell>
          <cell r="G4470">
            <v>53</v>
          </cell>
        </row>
        <row r="4471">
          <cell r="F4471">
            <v>2340000</v>
          </cell>
          <cell r="G4471">
            <v>53</v>
          </cell>
        </row>
        <row r="4472">
          <cell r="F4472">
            <v>2657800</v>
          </cell>
          <cell r="G4472">
            <v>53</v>
          </cell>
        </row>
        <row r="4473">
          <cell r="F4473">
            <v>3600000</v>
          </cell>
          <cell r="G4473">
            <v>53</v>
          </cell>
        </row>
        <row r="4474">
          <cell r="F4474">
            <v>615640</v>
          </cell>
          <cell r="G4474">
            <v>53</v>
          </cell>
        </row>
        <row r="4475">
          <cell r="F4475">
            <v>720000</v>
          </cell>
          <cell r="G4475">
            <v>53</v>
          </cell>
        </row>
        <row r="4476">
          <cell r="F4476">
            <v>6062500</v>
          </cell>
          <cell r="G4476">
            <v>53</v>
          </cell>
        </row>
        <row r="4477">
          <cell r="F4477">
            <v>540000</v>
          </cell>
          <cell r="G4477">
            <v>53</v>
          </cell>
        </row>
        <row r="4478">
          <cell r="F4478">
            <v>848200</v>
          </cell>
          <cell r="G4478">
            <v>53</v>
          </cell>
        </row>
        <row r="4479">
          <cell r="F4479">
            <v>144000</v>
          </cell>
          <cell r="G4479">
            <v>53</v>
          </cell>
        </row>
        <row r="4480">
          <cell r="F4480">
            <v>2160000</v>
          </cell>
          <cell r="G4480">
            <v>53</v>
          </cell>
        </row>
        <row r="4481">
          <cell r="F4481">
            <v>3577000</v>
          </cell>
          <cell r="G4481">
            <v>53</v>
          </cell>
        </row>
        <row r="4482">
          <cell r="F4482">
            <v>97461</v>
          </cell>
          <cell r="G4482">
            <v>21</v>
          </cell>
        </row>
        <row r="4483">
          <cell r="F4483">
            <v>838000</v>
          </cell>
          <cell r="G4483">
            <v>14</v>
          </cell>
        </row>
        <row r="4484">
          <cell r="F4484">
            <v>12000000</v>
          </cell>
          <cell r="G4484">
            <v>19</v>
          </cell>
        </row>
        <row r="4485">
          <cell r="F4485">
            <v>67593014</v>
          </cell>
          <cell r="G4485">
            <v>42</v>
          </cell>
        </row>
        <row r="4486">
          <cell r="F4486">
            <v>95827547</v>
          </cell>
          <cell r="G4486">
            <v>45</v>
          </cell>
        </row>
        <row r="4487">
          <cell r="F4487">
            <v>3431035</v>
          </cell>
          <cell r="G4487">
            <v>52</v>
          </cell>
        </row>
        <row r="4488">
          <cell r="F4488">
            <v>26363839</v>
          </cell>
          <cell r="G4488">
            <v>58</v>
          </cell>
        </row>
        <row r="4489">
          <cell r="F4489">
            <v>137426174</v>
          </cell>
          <cell r="G4489">
            <v>43</v>
          </cell>
        </row>
        <row r="4490">
          <cell r="F4490">
            <v>297209339</v>
          </cell>
          <cell r="G4490">
            <v>49</v>
          </cell>
        </row>
        <row r="4491">
          <cell r="F4491">
            <v>15994138</v>
          </cell>
          <cell r="G4491">
            <v>57</v>
          </cell>
        </row>
        <row r="4492">
          <cell r="F4492">
            <v>36009173</v>
          </cell>
          <cell r="G4492">
            <v>66</v>
          </cell>
        </row>
        <row r="4493">
          <cell r="F4493">
            <v>1388000</v>
          </cell>
          <cell r="G4493">
            <v>54</v>
          </cell>
        </row>
        <row r="4494">
          <cell r="F4494">
            <v>6160000</v>
          </cell>
          <cell r="G4494">
            <v>54</v>
          </cell>
        </row>
        <row r="4495">
          <cell r="F4495">
            <v>7900000</v>
          </cell>
          <cell r="G4495">
            <v>54</v>
          </cell>
        </row>
        <row r="4496">
          <cell r="F4496">
            <v>616000</v>
          </cell>
          <cell r="G4496">
            <v>54</v>
          </cell>
        </row>
        <row r="4497">
          <cell r="F4497">
            <v>1236000</v>
          </cell>
          <cell r="G4497">
            <v>54</v>
          </cell>
        </row>
        <row r="4498">
          <cell r="F4498">
            <v>24200000</v>
          </cell>
          <cell r="G4498">
            <v>54</v>
          </cell>
        </row>
        <row r="4499">
          <cell r="F4499">
            <v>10360000</v>
          </cell>
          <cell r="G4499">
            <v>54</v>
          </cell>
        </row>
        <row r="4500">
          <cell r="F4500">
            <v>1005000</v>
          </cell>
          <cell r="G4500">
            <v>54</v>
          </cell>
        </row>
        <row r="4501">
          <cell r="F4501">
            <v>1081071</v>
          </cell>
          <cell r="G4501">
            <v>55</v>
          </cell>
        </row>
        <row r="4502">
          <cell r="F4502">
            <v>363922</v>
          </cell>
          <cell r="G4502">
            <v>55</v>
          </cell>
        </row>
        <row r="4503">
          <cell r="F4503">
            <v>3502366</v>
          </cell>
          <cell r="G4503">
            <v>55</v>
          </cell>
        </row>
        <row r="4504">
          <cell r="F4504">
            <v>3476814</v>
          </cell>
          <cell r="G4504">
            <v>55</v>
          </cell>
        </row>
        <row r="4505">
          <cell r="F4505">
            <v>13000440</v>
          </cell>
          <cell r="G4505">
            <v>55</v>
          </cell>
        </row>
        <row r="4506">
          <cell r="F4506">
            <v>6499968</v>
          </cell>
          <cell r="G4506">
            <v>55</v>
          </cell>
        </row>
        <row r="4507">
          <cell r="F4507">
            <v>2419031</v>
          </cell>
          <cell r="G4507">
            <v>55</v>
          </cell>
        </row>
        <row r="4508">
          <cell r="F4508">
            <v>357859</v>
          </cell>
          <cell r="G4508">
            <v>55</v>
          </cell>
        </row>
        <row r="4509">
          <cell r="F4509">
            <v>3967398</v>
          </cell>
          <cell r="G4509">
            <v>55</v>
          </cell>
        </row>
        <row r="4510">
          <cell r="F4510">
            <v>1085601</v>
          </cell>
          <cell r="G4510">
            <v>56</v>
          </cell>
        </row>
        <row r="4511">
          <cell r="F4511">
            <v>115490</v>
          </cell>
          <cell r="G4511">
            <v>56</v>
          </cell>
        </row>
        <row r="4512">
          <cell r="F4512">
            <v>1235738</v>
          </cell>
          <cell r="G4512">
            <v>56</v>
          </cell>
        </row>
        <row r="4513">
          <cell r="F4513">
            <v>138587</v>
          </cell>
          <cell r="G4513">
            <v>56</v>
          </cell>
        </row>
        <row r="4514">
          <cell r="F4514">
            <v>1547559</v>
          </cell>
          <cell r="G4514">
            <v>56</v>
          </cell>
        </row>
        <row r="4515">
          <cell r="F4515">
            <v>1407000</v>
          </cell>
          <cell r="G4515">
            <v>60</v>
          </cell>
        </row>
        <row r="4516">
          <cell r="F4516">
            <v>100500</v>
          </cell>
          <cell r="G4516">
            <v>60</v>
          </cell>
        </row>
        <row r="4517">
          <cell r="F4517">
            <v>1346700</v>
          </cell>
          <cell r="G4517">
            <v>60</v>
          </cell>
        </row>
        <row r="4518">
          <cell r="F4518">
            <v>1346700</v>
          </cell>
          <cell r="G4518">
            <v>60</v>
          </cell>
        </row>
        <row r="4519">
          <cell r="F4519">
            <v>2265000</v>
          </cell>
          <cell r="G4519">
            <v>61</v>
          </cell>
        </row>
        <row r="4520">
          <cell r="F4520">
            <v>12189000</v>
          </cell>
          <cell r="G4520">
            <v>61</v>
          </cell>
        </row>
        <row r="4521">
          <cell r="F4521">
            <v>684800</v>
          </cell>
          <cell r="G4521">
            <v>61</v>
          </cell>
        </row>
        <row r="4522">
          <cell r="F4522">
            <v>1000000</v>
          </cell>
          <cell r="G4522">
            <v>61</v>
          </cell>
        </row>
        <row r="4523">
          <cell r="F4523">
            <v>10060000</v>
          </cell>
          <cell r="G4523">
            <v>61</v>
          </cell>
        </row>
        <row r="4524">
          <cell r="F4524">
            <v>703000</v>
          </cell>
          <cell r="G4524">
            <v>61</v>
          </cell>
        </row>
        <row r="4525">
          <cell r="F4525">
            <v>22189000</v>
          </cell>
          <cell r="G4525">
            <v>61</v>
          </cell>
        </row>
        <row r="4526">
          <cell r="F4526">
            <v>3200000</v>
          </cell>
          <cell r="G4526">
            <v>65</v>
          </cell>
        </row>
        <row r="4527">
          <cell r="F4527">
            <v>325800</v>
          </cell>
          <cell r="G4527">
            <v>67</v>
          </cell>
        </row>
        <row r="4528">
          <cell r="F4528">
            <v>1324800</v>
          </cell>
          <cell r="G4528">
            <v>67</v>
          </cell>
        </row>
        <row r="4529">
          <cell r="F4529">
            <v>539910</v>
          </cell>
          <cell r="G4529">
            <v>67</v>
          </cell>
        </row>
        <row r="4530">
          <cell r="F4530">
            <v>140400</v>
          </cell>
          <cell r="G4530">
            <v>67</v>
          </cell>
        </row>
        <row r="4531">
          <cell r="F4531">
            <v>7728000</v>
          </cell>
          <cell r="G4531">
            <v>70</v>
          </cell>
        </row>
        <row r="4532">
          <cell r="F4532">
            <v>1297823</v>
          </cell>
          <cell r="G4532">
            <v>17</v>
          </cell>
        </row>
        <row r="4533">
          <cell r="F4533">
            <v>1694000</v>
          </cell>
          <cell r="G4533">
            <v>35</v>
          </cell>
        </row>
        <row r="4534">
          <cell r="F4534">
            <v>7050000</v>
          </cell>
          <cell r="G4534">
            <v>35</v>
          </cell>
        </row>
        <row r="4535">
          <cell r="F4535">
            <v>1591257</v>
          </cell>
          <cell r="G4535">
            <v>37</v>
          </cell>
        </row>
        <row r="4536">
          <cell r="F4536">
            <v>274428</v>
          </cell>
          <cell r="G4536">
            <v>37</v>
          </cell>
        </row>
        <row r="4537">
          <cell r="F4537">
            <v>3260084</v>
          </cell>
          <cell r="G4537">
            <v>37</v>
          </cell>
        </row>
        <row r="4538">
          <cell r="F4538">
            <v>363000</v>
          </cell>
          <cell r="G4538">
            <v>39</v>
          </cell>
        </row>
        <row r="4539">
          <cell r="F4539">
            <v>1117496</v>
          </cell>
          <cell r="G4539">
            <v>39</v>
          </cell>
        </row>
        <row r="4540">
          <cell r="F4540">
            <v>3080000</v>
          </cell>
          <cell r="G4540">
            <v>39</v>
          </cell>
        </row>
        <row r="4541">
          <cell r="F4541">
            <v>916800</v>
          </cell>
          <cell r="G4541">
            <v>39</v>
          </cell>
        </row>
        <row r="4542">
          <cell r="F4542">
            <v>2893000</v>
          </cell>
          <cell r="G4542">
            <v>39</v>
          </cell>
        </row>
        <row r="4543">
          <cell r="F4543">
            <v>7735000</v>
          </cell>
          <cell r="G4543">
            <v>39</v>
          </cell>
        </row>
        <row r="4544">
          <cell r="F4544">
            <v>58500</v>
          </cell>
          <cell r="G4544">
            <v>41</v>
          </cell>
        </row>
        <row r="4545">
          <cell r="F4545">
            <v>841500</v>
          </cell>
          <cell r="G4545">
            <v>53</v>
          </cell>
        </row>
        <row r="4546">
          <cell r="F4546">
            <v>540000</v>
          </cell>
          <cell r="G4546">
            <v>53</v>
          </cell>
        </row>
        <row r="4547">
          <cell r="F4547">
            <v>503600</v>
          </cell>
          <cell r="G4547">
            <v>53</v>
          </cell>
        </row>
        <row r="4548">
          <cell r="F4548">
            <v>293400</v>
          </cell>
          <cell r="G4548">
            <v>53</v>
          </cell>
        </row>
        <row r="4549">
          <cell r="F4549">
            <v>739000</v>
          </cell>
          <cell r="G4549">
            <v>53</v>
          </cell>
        </row>
        <row r="4550">
          <cell r="F4550">
            <v>270000</v>
          </cell>
          <cell r="G4550">
            <v>53</v>
          </cell>
        </row>
        <row r="4551">
          <cell r="F4551">
            <v>329000</v>
          </cell>
          <cell r="G4551">
            <v>53</v>
          </cell>
        </row>
        <row r="4552">
          <cell r="F4552">
            <v>360000</v>
          </cell>
          <cell r="G4552">
            <v>53</v>
          </cell>
        </row>
        <row r="4553">
          <cell r="F4553">
            <v>545800</v>
          </cell>
          <cell r="G4553">
            <v>53</v>
          </cell>
        </row>
        <row r="4554">
          <cell r="F4554">
            <v>180000</v>
          </cell>
          <cell r="G4554">
            <v>53</v>
          </cell>
        </row>
        <row r="4555">
          <cell r="F4555">
            <v>1290000</v>
          </cell>
          <cell r="G4555">
            <v>54</v>
          </cell>
        </row>
        <row r="4556">
          <cell r="F4556">
            <v>1210000</v>
          </cell>
          <cell r="G4556">
            <v>54</v>
          </cell>
        </row>
        <row r="4557">
          <cell r="F4557">
            <v>573683</v>
          </cell>
          <cell r="G4557">
            <v>55</v>
          </cell>
        </row>
        <row r="4558">
          <cell r="F4558">
            <v>1483321</v>
          </cell>
          <cell r="G4558">
            <v>55</v>
          </cell>
        </row>
        <row r="4559">
          <cell r="F4559">
            <v>230979</v>
          </cell>
          <cell r="G4559">
            <v>56</v>
          </cell>
        </row>
        <row r="4560">
          <cell r="F4560">
            <v>140700</v>
          </cell>
          <cell r="G4560">
            <v>60</v>
          </cell>
        </row>
        <row r="4561">
          <cell r="F4561">
            <v>900000</v>
          </cell>
          <cell r="G4561">
            <v>61</v>
          </cell>
        </row>
        <row r="4562">
          <cell r="F4562">
            <v>2500000</v>
          </cell>
          <cell r="G4562">
            <v>65</v>
          </cell>
        </row>
        <row r="4563">
          <cell r="F4563">
            <v>2400000</v>
          </cell>
          <cell r="G4563">
            <v>65</v>
          </cell>
        </row>
        <row r="4564">
          <cell r="F4564">
            <v>399510</v>
          </cell>
          <cell r="G4564">
            <v>67</v>
          </cell>
        </row>
        <row r="4565">
          <cell r="F4565">
            <v>2328750</v>
          </cell>
          <cell r="G4565">
            <v>67</v>
          </cell>
        </row>
        <row r="4566">
          <cell r="F4566">
            <v>272560</v>
          </cell>
          <cell r="G4566">
            <v>14762</v>
          </cell>
        </row>
        <row r="4567">
          <cell r="F4567">
            <v>5878638</v>
          </cell>
          <cell r="G4567">
            <v>57</v>
          </cell>
        </row>
        <row r="4568">
          <cell r="F4568">
            <v>205000000</v>
          </cell>
          <cell r="G4568">
            <v>57</v>
          </cell>
        </row>
        <row r="4569">
          <cell r="F4569">
            <v>13850442</v>
          </cell>
          <cell r="G4569">
            <v>66</v>
          </cell>
        </row>
        <row r="4570">
          <cell r="F4570">
            <v>5650000</v>
          </cell>
          <cell r="G4570">
            <v>46</v>
          </cell>
        </row>
        <row r="4571">
          <cell r="F4571">
            <v>6049950</v>
          </cell>
          <cell r="G4571">
            <v>59</v>
          </cell>
        </row>
        <row r="4572">
          <cell r="F4572">
            <v>3490050</v>
          </cell>
          <cell r="G4572">
            <v>59</v>
          </cell>
        </row>
        <row r="4573">
          <cell r="F4573">
            <v>46581360</v>
          </cell>
          <cell r="G4573">
            <v>28</v>
          </cell>
        </row>
        <row r="4574">
          <cell r="F4574">
            <v>25496940</v>
          </cell>
          <cell r="G4574" t="str">
            <v>072-2017</v>
          </cell>
        </row>
        <row r="4575">
          <cell r="F4575">
            <v>64358305</v>
          </cell>
          <cell r="G4575" t="str">
            <v>072-2017</v>
          </cell>
        </row>
        <row r="4576">
          <cell r="F4576">
            <v>7545000</v>
          </cell>
          <cell r="G4576">
            <v>51</v>
          </cell>
        </row>
        <row r="4577">
          <cell r="F4577">
            <v>15000000</v>
          </cell>
          <cell r="G4577">
            <v>51</v>
          </cell>
        </row>
        <row r="4578">
          <cell r="F4578">
            <v>10750000</v>
          </cell>
          <cell r="G4578">
            <v>51</v>
          </cell>
        </row>
        <row r="4579">
          <cell r="F4579">
            <v>1000000</v>
          </cell>
          <cell r="G4579">
            <v>51</v>
          </cell>
        </row>
        <row r="4580">
          <cell r="F4580">
            <v>1500000</v>
          </cell>
          <cell r="G4580">
            <v>51</v>
          </cell>
        </row>
        <row r="4581">
          <cell r="F4581">
            <v>13500000</v>
          </cell>
          <cell r="G4581">
            <v>51</v>
          </cell>
        </row>
        <row r="4582">
          <cell r="F4582">
            <v>2000000</v>
          </cell>
          <cell r="G4582">
            <v>51</v>
          </cell>
        </row>
        <row r="4583">
          <cell r="F4583">
            <v>3290000</v>
          </cell>
          <cell r="G4583">
            <v>54</v>
          </cell>
        </row>
        <row r="4584">
          <cell r="F4584">
            <v>1154895</v>
          </cell>
          <cell r="G4584">
            <v>56</v>
          </cell>
        </row>
        <row r="4585">
          <cell r="F4585">
            <v>3300000</v>
          </cell>
          <cell r="G4585" t="str">
            <v>62-2017</v>
          </cell>
        </row>
        <row r="4586">
          <cell r="F4586">
            <v>1980000</v>
          </cell>
          <cell r="G4586" t="str">
            <v>62-2017</v>
          </cell>
        </row>
        <row r="4587">
          <cell r="F4587">
            <v>330000</v>
          </cell>
          <cell r="G4587" t="str">
            <v>62-2017</v>
          </cell>
        </row>
        <row r="4588">
          <cell r="F4588">
            <v>4743101</v>
          </cell>
          <cell r="G4588">
            <v>124</v>
          </cell>
        </row>
        <row r="4589">
          <cell r="F4589">
            <v>2240000</v>
          </cell>
          <cell r="G4589">
            <v>65</v>
          </cell>
        </row>
        <row r="4590">
          <cell r="F4590">
            <v>4445850</v>
          </cell>
          <cell r="G4590">
            <v>59</v>
          </cell>
        </row>
        <row r="4591">
          <cell r="F4591">
            <v>66906</v>
          </cell>
          <cell r="G4591">
            <v>15145</v>
          </cell>
        </row>
        <row r="4592">
          <cell r="F4592">
            <v>12507886</v>
          </cell>
          <cell r="G4592">
            <v>10</v>
          </cell>
        </row>
        <row r="4593">
          <cell r="F4593">
            <v>1703900</v>
          </cell>
          <cell r="G4593">
            <v>52</v>
          </cell>
        </row>
        <row r="4594">
          <cell r="F4594">
            <v>7521240</v>
          </cell>
          <cell r="G4594">
            <v>43</v>
          </cell>
        </row>
        <row r="4595">
          <cell r="F4595">
            <v>19779765</v>
          </cell>
          <cell r="G4595">
            <v>58</v>
          </cell>
        </row>
        <row r="4596">
          <cell r="F4596">
            <v>776887</v>
          </cell>
          <cell r="G4596">
            <v>15597</v>
          </cell>
        </row>
        <row r="4597">
          <cell r="F4597">
            <v>3796483</v>
          </cell>
          <cell r="G4597">
            <v>15597</v>
          </cell>
        </row>
        <row r="4598">
          <cell r="F4598">
            <v>3248269</v>
          </cell>
          <cell r="G4598">
            <v>15145</v>
          </cell>
        </row>
        <row r="4599">
          <cell r="F4599">
            <v>3604500</v>
          </cell>
          <cell r="G4599">
            <v>11</v>
          </cell>
        </row>
        <row r="4600">
          <cell r="F4600">
            <v>75000</v>
          </cell>
          <cell r="G4600">
            <v>11</v>
          </cell>
        </row>
        <row r="4601">
          <cell r="F4601">
            <v>1861600</v>
          </cell>
          <cell r="G4601">
            <v>22</v>
          </cell>
        </row>
        <row r="4602">
          <cell r="F4602">
            <v>1449000</v>
          </cell>
          <cell r="G4602">
            <v>14</v>
          </cell>
        </row>
        <row r="4603">
          <cell r="F4603">
            <v>48000</v>
          </cell>
          <cell r="G4603">
            <v>14</v>
          </cell>
        </row>
        <row r="4604">
          <cell r="F4604">
            <v>130000</v>
          </cell>
          <cell r="G4604">
            <v>18</v>
          </cell>
        </row>
        <row r="4605">
          <cell r="F4605">
            <v>4200</v>
          </cell>
          <cell r="G4605">
            <v>20</v>
          </cell>
        </row>
        <row r="4606">
          <cell r="F4606">
            <v>192688</v>
          </cell>
          <cell r="G4606">
            <v>16</v>
          </cell>
        </row>
        <row r="4607">
          <cell r="F4607">
            <v>20000</v>
          </cell>
          <cell r="G4607">
            <v>5</v>
          </cell>
        </row>
        <row r="4608">
          <cell r="F4608">
            <v>93</v>
          </cell>
          <cell r="G4608" t="str">
            <v>007-2017</v>
          </cell>
        </row>
        <row r="4609">
          <cell r="F4609">
            <v>1091210</v>
          </cell>
          <cell r="G4609">
            <v>33</v>
          </cell>
        </row>
        <row r="4611">
          <cell r="F4611">
            <v>1</v>
          </cell>
          <cell r="G4611">
            <v>13</v>
          </cell>
        </row>
        <row r="4612">
          <cell r="F4612">
            <v>0.21</v>
          </cell>
          <cell r="G4612">
            <v>15472</v>
          </cell>
        </row>
        <row r="4613">
          <cell r="F4613">
            <v>0.78</v>
          </cell>
          <cell r="G4613">
            <v>15597</v>
          </cell>
        </row>
        <row r="4614">
          <cell r="F4614">
            <v>1424</v>
          </cell>
          <cell r="G4614">
            <v>25</v>
          </cell>
        </row>
        <row r="4615">
          <cell r="F4615">
            <v>4530</v>
          </cell>
          <cell r="G4615">
            <v>40</v>
          </cell>
        </row>
        <row r="4616">
          <cell r="F4616">
            <v>31</v>
          </cell>
          <cell r="G4616" t="str">
            <v>003-2017</v>
          </cell>
        </row>
        <row r="4617">
          <cell r="F4617">
            <v>5</v>
          </cell>
          <cell r="G4617">
            <v>1</v>
          </cell>
        </row>
        <row r="4618">
          <cell r="F4618">
            <v>20872890</v>
          </cell>
          <cell r="G4618">
            <v>8</v>
          </cell>
        </row>
        <row r="4619">
          <cell r="F4619">
            <v>310</v>
          </cell>
          <cell r="G4619">
            <v>121</v>
          </cell>
        </row>
        <row r="4620">
          <cell r="F4620">
            <v>25000</v>
          </cell>
          <cell r="G4620">
            <v>125</v>
          </cell>
        </row>
        <row r="4621">
          <cell r="F4621">
            <v>29200</v>
          </cell>
          <cell r="G4621">
            <v>127</v>
          </cell>
        </row>
        <row r="4622">
          <cell r="F4622">
            <v>275</v>
          </cell>
          <cell r="G4622">
            <v>137</v>
          </cell>
        </row>
        <row r="4623">
          <cell r="F4623">
            <v>2400</v>
          </cell>
          <cell r="G4623">
            <v>31</v>
          </cell>
        </row>
        <row r="4624">
          <cell r="F4624">
            <v>1120</v>
          </cell>
          <cell r="G4624">
            <v>134</v>
          </cell>
        </row>
        <row r="4625">
          <cell r="F4625">
            <v>181395</v>
          </cell>
          <cell r="G4625">
            <v>128</v>
          </cell>
        </row>
        <row r="4626">
          <cell r="F4626">
            <v>28302</v>
          </cell>
          <cell r="G4626">
            <v>141</v>
          </cell>
        </row>
        <row r="4627">
          <cell r="F4627">
            <v>85574</v>
          </cell>
          <cell r="G4627">
            <v>139</v>
          </cell>
        </row>
        <row r="4628">
          <cell r="F4628">
            <v>22000</v>
          </cell>
          <cell r="G4628">
            <v>131</v>
          </cell>
        </row>
        <row r="4629">
          <cell r="F4629">
            <v>225</v>
          </cell>
          <cell r="G4629">
            <v>138</v>
          </cell>
        </row>
        <row r="4630">
          <cell r="F4630">
            <v>125</v>
          </cell>
          <cell r="G4630">
            <v>122</v>
          </cell>
        </row>
        <row r="4631">
          <cell r="F4631">
            <v>69263</v>
          </cell>
          <cell r="G4631">
            <v>123</v>
          </cell>
        </row>
        <row r="4632">
          <cell r="F4632">
            <v>6170</v>
          </cell>
          <cell r="G4632">
            <v>140</v>
          </cell>
        </row>
        <row r="4633">
          <cell r="F4633">
            <v>322111</v>
          </cell>
          <cell r="G4633">
            <v>130</v>
          </cell>
        </row>
        <row r="4634">
          <cell r="F4634">
            <v>20900</v>
          </cell>
          <cell r="G4634">
            <v>135</v>
          </cell>
        </row>
        <row r="4635">
          <cell r="F4635">
            <v>132000</v>
          </cell>
          <cell r="G4635">
            <v>126</v>
          </cell>
        </row>
        <row r="4636">
          <cell r="F4636">
            <v>185779</v>
          </cell>
          <cell r="G4636">
            <v>7</v>
          </cell>
        </row>
        <row r="4637">
          <cell r="F4637">
            <v>9597660</v>
          </cell>
          <cell r="G4637" t="str">
            <v>08-2016</v>
          </cell>
        </row>
        <row r="4638">
          <cell r="F4638">
            <v>5611</v>
          </cell>
          <cell r="G4638">
            <v>119</v>
          </cell>
        </row>
        <row r="4639">
          <cell r="F4639">
            <v>1655</v>
          </cell>
          <cell r="G4639">
            <v>76</v>
          </cell>
        </row>
        <row r="4640">
          <cell r="F4640">
            <v>139</v>
          </cell>
          <cell r="G4640" t="str">
            <v>06-2016</v>
          </cell>
        </row>
        <row r="4641">
          <cell r="F4641">
            <v>378331</v>
          </cell>
          <cell r="G4641">
            <v>3</v>
          </cell>
        </row>
        <row r="4642">
          <cell r="F4642">
            <v>1334</v>
          </cell>
          <cell r="G4642">
            <v>62</v>
          </cell>
        </row>
        <row r="4643">
          <cell r="F4643">
            <v>659</v>
          </cell>
          <cell r="G4643">
            <v>63</v>
          </cell>
        </row>
        <row r="4644">
          <cell r="F4644">
            <v>679088</v>
          </cell>
          <cell r="G4644">
            <v>72</v>
          </cell>
        </row>
        <row r="4645">
          <cell r="F4645">
            <v>7156</v>
          </cell>
          <cell r="G4645">
            <v>133</v>
          </cell>
        </row>
        <row r="4646">
          <cell r="F4646">
            <v>939782</v>
          </cell>
          <cell r="G4646">
            <v>132</v>
          </cell>
        </row>
        <row r="4647">
          <cell r="F4647">
            <v>4945</v>
          </cell>
          <cell r="G4647">
            <v>119</v>
          </cell>
        </row>
        <row r="4648">
          <cell r="F4648">
            <v>6415</v>
          </cell>
          <cell r="G4648">
            <v>101</v>
          </cell>
        </row>
        <row r="4649">
          <cell r="F4649">
            <v>2351</v>
          </cell>
          <cell r="G4649">
            <v>77</v>
          </cell>
        </row>
        <row r="4650">
          <cell r="F4650">
            <v>74700</v>
          </cell>
          <cell r="G4650">
            <v>36</v>
          </cell>
        </row>
        <row r="4651">
          <cell r="F4651">
            <v>5000</v>
          </cell>
          <cell r="G4651">
            <v>118</v>
          </cell>
        </row>
        <row r="4652">
          <cell r="F4652">
            <v>6320</v>
          </cell>
          <cell r="G4652">
            <v>120</v>
          </cell>
        </row>
        <row r="4653">
          <cell r="F4653">
            <v>23272442</v>
          </cell>
          <cell r="G4653">
            <v>44</v>
          </cell>
        </row>
        <row r="4654">
          <cell r="F4654">
            <v>22816377</v>
          </cell>
          <cell r="G4654">
            <v>45</v>
          </cell>
        </row>
        <row r="4655">
          <cell r="F4655">
            <v>11926</v>
          </cell>
          <cell r="G4655">
            <v>4</v>
          </cell>
        </row>
        <row r="4656">
          <cell r="F4656">
            <v>33502016</v>
          </cell>
          <cell r="G4656">
            <v>46</v>
          </cell>
        </row>
        <row r="4657">
          <cell r="F4657">
            <v>115811505</v>
          </cell>
          <cell r="G4657">
            <v>49</v>
          </cell>
        </row>
        <row r="4658">
          <cell r="F4658">
            <v>41</v>
          </cell>
          <cell r="G4658">
            <v>26</v>
          </cell>
        </row>
        <row r="4659">
          <cell r="F4659">
            <v>11584300</v>
          </cell>
          <cell r="G4659">
            <v>48</v>
          </cell>
        </row>
        <row r="4660">
          <cell r="F4660">
            <v>3544210</v>
          </cell>
          <cell r="G4660">
            <v>50</v>
          </cell>
        </row>
        <row r="4661">
          <cell r="F4661">
            <v>16149310</v>
          </cell>
          <cell r="G4661">
            <v>47</v>
          </cell>
        </row>
        <row r="4662">
          <cell r="F4662">
            <v>3490050</v>
          </cell>
          <cell r="G4662">
            <v>59</v>
          </cell>
        </row>
        <row r="4663">
          <cell r="F4663">
            <v>7700000</v>
          </cell>
          <cell r="G4663">
            <v>44</v>
          </cell>
        </row>
        <row r="4664">
          <cell r="F4664">
            <v>4945050</v>
          </cell>
          <cell r="G4664">
            <v>52</v>
          </cell>
        </row>
        <row r="4665">
          <cell r="F4665">
            <v>7866031</v>
          </cell>
          <cell r="G4665">
            <v>58</v>
          </cell>
        </row>
        <row r="4666">
          <cell r="F4666">
            <v>6011604</v>
          </cell>
          <cell r="G4666">
            <v>27</v>
          </cell>
        </row>
        <row r="4667">
          <cell r="F4667">
            <v>-2135</v>
          </cell>
          <cell r="G4667">
            <v>27</v>
          </cell>
        </row>
        <row r="4668">
          <cell r="F4668">
            <v>800871</v>
          </cell>
          <cell r="G4668">
            <v>8</v>
          </cell>
        </row>
        <row r="4669">
          <cell r="F4669">
            <v>3354750</v>
          </cell>
          <cell r="G4669">
            <v>8</v>
          </cell>
        </row>
        <row r="4670">
          <cell r="F4670">
            <v>141000</v>
          </cell>
          <cell r="G4670">
            <v>11</v>
          </cell>
        </row>
        <row r="4671">
          <cell r="F4671">
            <v>14640000</v>
          </cell>
          <cell r="G4671">
            <v>35</v>
          </cell>
        </row>
        <row r="4672">
          <cell r="F4672">
            <v>18281000</v>
          </cell>
          <cell r="G4672">
            <v>35</v>
          </cell>
        </row>
        <row r="4673">
          <cell r="F4673">
            <v>5272500</v>
          </cell>
          <cell r="G4673">
            <v>35</v>
          </cell>
        </row>
        <row r="4674">
          <cell r="F4674">
            <v>12128000</v>
          </cell>
          <cell r="G4674">
            <v>35</v>
          </cell>
        </row>
        <row r="4675">
          <cell r="F4675">
            <v>4328000</v>
          </cell>
          <cell r="G4675">
            <v>35</v>
          </cell>
        </row>
        <row r="4676">
          <cell r="F4676">
            <v>14788000</v>
          </cell>
          <cell r="G4676">
            <v>35</v>
          </cell>
        </row>
        <row r="4677">
          <cell r="F4677">
            <v>3147216</v>
          </cell>
          <cell r="G4677">
            <v>37</v>
          </cell>
        </row>
        <row r="4678">
          <cell r="F4678">
            <v>3771515</v>
          </cell>
          <cell r="G4678">
            <v>37</v>
          </cell>
        </row>
        <row r="4679">
          <cell r="F4679">
            <v>2770852</v>
          </cell>
          <cell r="G4679">
            <v>37</v>
          </cell>
        </row>
        <row r="4680">
          <cell r="F4680">
            <v>3535609</v>
          </cell>
          <cell r="G4680">
            <v>37</v>
          </cell>
        </row>
        <row r="4681">
          <cell r="F4681">
            <v>1743383</v>
          </cell>
          <cell r="G4681">
            <v>37</v>
          </cell>
        </row>
        <row r="4682">
          <cell r="F4682">
            <v>3365567</v>
          </cell>
          <cell r="G4682">
            <v>37</v>
          </cell>
        </row>
        <row r="4683">
          <cell r="F4683">
            <v>918597</v>
          </cell>
          <cell r="G4683">
            <v>37</v>
          </cell>
        </row>
        <row r="4684">
          <cell r="F4684">
            <v>183719</v>
          </cell>
          <cell r="G4684">
            <v>37</v>
          </cell>
        </row>
        <row r="4685">
          <cell r="F4685">
            <v>3890801</v>
          </cell>
          <cell r="G4685">
            <v>37</v>
          </cell>
        </row>
        <row r="4686">
          <cell r="F4686">
            <v>2770852</v>
          </cell>
          <cell r="G4686">
            <v>37</v>
          </cell>
        </row>
        <row r="4687">
          <cell r="F4687">
            <v>189150</v>
          </cell>
          <cell r="G4687">
            <v>41</v>
          </cell>
        </row>
        <row r="4688">
          <cell r="F4688">
            <v>268580</v>
          </cell>
          <cell r="G4688">
            <v>41</v>
          </cell>
        </row>
        <row r="4689">
          <cell r="F4689">
            <v>302900</v>
          </cell>
          <cell r="G4689">
            <v>41</v>
          </cell>
        </row>
        <row r="4690">
          <cell r="F4690">
            <v>169000</v>
          </cell>
          <cell r="G4690">
            <v>41</v>
          </cell>
        </row>
        <row r="4691">
          <cell r="F4691">
            <v>390000</v>
          </cell>
          <cell r="G4691">
            <v>41</v>
          </cell>
        </row>
        <row r="4692">
          <cell r="F4692">
            <v>175500</v>
          </cell>
          <cell r="G4692">
            <v>41</v>
          </cell>
        </row>
        <row r="4693">
          <cell r="F4693">
            <v>676000</v>
          </cell>
          <cell r="G4693">
            <v>41</v>
          </cell>
        </row>
        <row r="4694">
          <cell r="F4694">
            <v>1311000</v>
          </cell>
          <cell r="G4694">
            <v>53</v>
          </cell>
        </row>
        <row r="4695">
          <cell r="F4695">
            <v>3690000</v>
          </cell>
          <cell r="G4695">
            <v>53</v>
          </cell>
        </row>
        <row r="4696">
          <cell r="F4696">
            <v>10501260</v>
          </cell>
          <cell r="G4696">
            <v>53</v>
          </cell>
        </row>
        <row r="4697">
          <cell r="F4697">
            <v>246000</v>
          </cell>
          <cell r="G4697">
            <v>53</v>
          </cell>
        </row>
        <row r="4698">
          <cell r="F4698">
            <v>4805000</v>
          </cell>
          <cell r="G4698">
            <v>53</v>
          </cell>
        </row>
        <row r="4699">
          <cell r="F4699">
            <v>656500</v>
          </cell>
          <cell r="G4699">
            <v>53</v>
          </cell>
        </row>
        <row r="4700">
          <cell r="F4700">
            <v>360000</v>
          </cell>
          <cell r="G4700">
            <v>53</v>
          </cell>
        </row>
        <row r="4701">
          <cell r="F4701">
            <v>3146600</v>
          </cell>
          <cell r="G4701">
            <v>53</v>
          </cell>
        </row>
        <row r="4702">
          <cell r="F4702">
            <v>1169260</v>
          </cell>
          <cell r="G4702">
            <v>53</v>
          </cell>
        </row>
        <row r="4703">
          <cell r="F4703">
            <v>630000</v>
          </cell>
          <cell r="G4703">
            <v>53</v>
          </cell>
        </row>
        <row r="4704">
          <cell r="F4704">
            <v>2880000</v>
          </cell>
          <cell r="G4704">
            <v>53</v>
          </cell>
        </row>
        <row r="4705">
          <cell r="F4705">
            <v>6948000</v>
          </cell>
          <cell r="G4705">
            <v>53</v>
          </cell>
        </row>
        <row r="4706">
          <cell r="F4706">
            <v>3240000</v>
          </cell>
          <cell r="G4706">
            <v>53</v>
          </cell>
        </row>
        <row r="4707">
          <cell r="F4707">
            <v>3240000</v>
          </cell>
          <cell r="G4707">
            <v>53</v>
          </cell>
        </row>
        <row r="4708">
          <cell r="F4708">
            <v>2900160</v>
          </cell>
          <cell r="G4708">
            <v>53</v>
          </cell>
        </row>
        <row r="4709">
          <cell r="F4709">
            <v>1800000</v>
          </cell>
          <cell r="G4709">
            <v>53</v>
          </cell>
        </row>
        <row r="4710">
          <cell r="F4710">
            <v>2072500</v>
          </cell>
          <cell r="G4710">
            <v>53</v>
          </cell>
        </row>
        <row r="4711">
          <cell r="F4711">
            <v>1800000</v>
          </cell>
          <cell r="G4711">
            <v>53</v>
          </cell>
        </row>
        <row r="4712">
          <cell r="F4712">
            <v>1287100</v>
          </cell>
          <cell r="G4712">
            <v>53</v>
          </cell>
        </row>
        <row r="4713">
          <cell r="F4713">
            <v>333000</v>
          </cell>
          <cell r="G4713">
            <v>53</v>
          </cell>
        </row>
        <row r="4714">
          <cell r="F4714">
            <v>4560000</v>
          </cell>
          <cell r="G4714">
            <v>54</v>
          </cell>
        </row>
        <row r="4715">
          <cell r="F4715">
            <v>665000</v>
          </cell>
          <cell r="G4715">
            <v>54</v>
          </cell>
        </row>
        <row r="4716">
          <cell r="F4716">
            <v>2120000</v>
          </cell>
          <cell r="G4716">
            <v>54</v>
          </cell>
        </row>
        <row r="4717">
          <cell r="F4717">
            <v>6540000</v>
          </cell>
          <cell r="G4717">
            <v>54</v>
          </cell>
        </row>
        <row r="4718">
          <cell r="F4718">
            <v>7400000</v>
          </cell>
          <cell r="G4718">
            <v>54</v>
          </cell>
        </row>
        <row r="4719">
          <cell r="F4719">
            <v>8960000</v>
          </cell>
          <cell r="G4719">
            <v>54</v>
          </cell>
        </row>
        <row r="4720">
          <cell r="F4720">
            <v>4950000</v>
          </cell>
          <cell r="G4720">
            <v>54</v>
          </cell>
        </row>
        <row r="4721">
          <cell r="F4721">
            <v>11920000</v>
          </cell>
          <cell r="G4721">
            <v>54</v>
          </cell>
        </row>
        <row r="4722">
          <cell r="F4722">
            <v>2028632</v>
          </cell>
          <cell r="G4722">
            <v>55</v>
          </cell>
        </row>
        <row r="4723">
          <cell r="F4723">
            <v>7185462</v>
          </cell>
          <cell r="G4723">
            <v>55</v>
          </cell>
        </row>
        <row r="4724">
          <cell r="F4724">
            <v>1623843</v>
          </cell>
          <cell r="G4724">
            <v>55</v>
          </cell>
        </row>
        <row r="4725">
          <cell r="F4725">
            <v>2503801</v>
          </cell>
          <cell r="G4725">
            <v>55</v>
          </cell>
        </row>
        <row r="4726">
          <cell r="F4726">
            <v>319371</v>
          </cell>
          <cell r="G4726">
            <v>55</v>
          </cell>
        </row>
        <row r="4727">
          <cell r="F4727">
            <v>2841846</v>
          </cell>
          <cell r="G4727">
            <v>55</v>
          </cell>
        </row>
        <row r="4728">
          <cell r="F4728">
            <v>660000</v>
          </cell>
          <cell r="G4728">
            <v>55</v>
          </cell>
        </row>
        <row r="4729">
          <cell r="F4729">
            <v>4384814</v>
          </cell>
          <cell r="G4729">
            <v>55</v>
          </cell>
        </row>
        <row r="4730">
          <cell r="F4730">
            <v>531252</v>
          </cell>
          <cell r="G4730">
            <v>56</v>
          </cell>
        </row>
        <row r="4731">
          <cell r="F4731">
            <v>150136</v>
          </cell>
          <cell r="G4731">
            <v>56</v>
          </cell>
        </row>
        <row r="4732">
          <cell r="F4732">
            <v>450409</v>
          </cell>
          <cell r="G4732">
            <v>56</v>
          </cell>
        </row>
        <row r="4733">
          <cell r="F4733">
            <v>773780</v>
          </cell>
          <cell r="G4733">
            <v>56</v>
          </cell>
        </row>
        <row r="4734">
          <cell r="F4734">
            <v>577448</v>
          </cell>
          <cell r="G4734">
            <v>56</v>
          </cell>
        </row>
        <row r="4735">
          <cell r="F4735">
            <v>265626</v>
          </cell>
          <cell r="G4735">
            <v>56</v>
          </cell>
        </row>
        <row r="4736">
          <cell r="F4736">
            <v>1847832</v>
          </cell>
          <cell r="G4736">
            <v>56</v>
          </cell>
        </row>
        <row r="4737">
          <cell r="F4737">
            <v>623643</v>
          </cell>
          <cell r="G4737">
            <v>56</v>
          </cell>
        </row>
        <row r="4738">
          <cell r="F4738">
            <v>773780</v>
          </cell>
          <cell r="G4738">
            <v>56</v>
          </cell>
        </row>
        <row r="4739">
          <cell r="F4739">
            <v>804000</v>
          </cell>
          <cell r="G4739">
            <v>60</v>
          </cell>
        </row>
        <row r="4740">
          <cell r="F4740">
            <v>804000</v>
          </cell>
          <cell r="G4740">
            <v>60</v>
          </cell>
        </row>
        <row r="4741">
          <cell r="F4741">
            <v>402000</v>
          </cell>
          <cell r="G4741">
            <v>60</v>
          </cell>
        </row>
        <row r="4742">
          <cell r="F4742">
            <v>522600</v>
          </cell>
          <cell r="G4742">
            <v>60</v>
          </cell>
        </row>
        <row r="4743">
          <cell r="F4743">
            <v>804000</v>
          </cell>
          <cell r="G4743">
            <v>60</v>
          </cell>
        </row>
        <row r="4744">
          <cell r="F4744">
            <v>542700</v>
          </cell>
          <cell r="G4744">
            <v>60</v>
          </cell>
        </row>
        <row r="4745">
          <cell r="F4745">
            <v>884400</v>
          </cell>
          <cell r="G4745">
            <v>60</v>
          </cell>
        </row>
        <row r="4746">
          <cell r="F4746">
            <v>884400</v>
          </cell>
          <cell r="G4746">
            <v>60</v>
          </cell>
        </row>
        <row r="4747">
          <cell r="F4747">
            <v>3600000</v>
          </cell>
          <cell r="G4747">
            <v>61</v>
          </cell>
        </row>
        <row r="4748">
          <cell r="F4748">
            <v>7355000</v>
          </cell>
          <cell r="G4748">
            <v>61</v>
          </cell>
        </row>
        <row r="4749">
          <cell r="F4749">
            <v>4500000</v>
          </cell>
          <cell r="G4749">
            <v>61</v>
          </cell>
        </row>
        <row r="4750">
          <cell r="F4750">
            <v>650700</v>
          </cell>
          <cell r="G4750">
            <v>67</v>
          </cell>
        </row>
        <row r="4751">
          <cell r="F4751">
            <v>3666780</v>
          </cell>
          <cell r="G4751">
            <v>67</v>
          </cell>
        </row>
        <row r="4752">
          <cell r="F4752">
            <v>1281060</v>
          </cell>
          <cell r="G4752">
            <v>67</v>
          </cell>
        </row>
        <row r="4753">
          <cell r="F4753">
            <v>991350</v>
          </cell>
          <cell r="G4753">
            <v>67</v>
          </cell>
        </row>
        <row r="4754">
          <cell r="F4754">
            <v>5248800</v>
          </cell>
          <cell r="G4754">
            <v>67</v>
          </cell>
        </row>
        <row r="4755">
          <cell r="F4755">
            <v>516060</v>
          </cell>
          <cell r="G4755">
            <v>67</v>
          </cell>
        </row>
        <row r="4756">
          <cell r="F4756">
            <v>2170492</v>
          </cell>
          <cell r="G4756">
            <v>67</v>
          </cell>
        </row>
        <row r="4757">
          <cell r="F4757">
            <v>165000</v>
          </cell>
          <cell r="G4757">
            <v>14</v>
          </cell>
        </row>
        <row r="4758">
          <cell r="F4758">
            <v>5657350</v>
          </cell>
          <cell r="G4758">
            <v>30</v>
          </cell>
        </row>
        <row r="4759">
          <cell r="F4759">
            <v>36990000</v>
          </cell>
          <cell r="G4759">
            <v>35</v>
          </cell>
        </row>
        <row r="4760">
          <cell r="F4760">
            <v>300000</v>
          </cell>
          <cell r="G4760">
            <v>35</v>
          </cell>
        </row>
        <row r="4761">
          <cell r="F4761">
            <v>11500000</v>
          </cell>
          <cell r="G4761">
            <v>35</v>
          </cell>
        </row>
        <row r="4762">
          <cell r="F4762">
            <v>3776500</v>
          </cell>
          <cell r="G4762">
            <v>35</v>
          </cell>
        </row>
        <row r="4763">
          <cell r="F4763">
            <v>308410</v>
          </cell>
          <cell r="G4763">
            <v>37</v>
          </cell>
        </row>
        <row r="4764">
          <cell r="F4764">
            <v>2569736</v>
          </cell>
          <cell r="G4764">
            <v>37</v>
          </cell>
        </row>
        <row r="4765">
          <cell r="F4765">
            <v>2181107</v>
          </cell>
          <cell r="G4765">
            <v>37</v>
          </cell>
        </row>
        <row r="4766">
          <cell r="F4766">
            <v>8553442</v>
          </cell>
          <cell r="G4766">
            <v>37</v>
          </cell>
        </row>
        <row r="4767">
          <cell r="F4767">
            <v>27250000</v>
          </cell>
          <cell r="G4767">
            <v>51</v>
          </cell>
        </row>
        <row r="4768">
          <cell r="F4768">
            <v>2000000</v>
          </cell>
          <cell r="G4768">
            <v>51</v>
          </cell>
        </row>
        <row r="4769">
          <cell r="F4769">
            <v>4000000</v>
          </cell>
          <cell r="G4769">
            <v>51</v>
          </cell>
        </row>
        <row r="4770">
          <cell r="F4770">
            <v>3240000</v>
          </cell>
          <cell r="G4770">
            <v>53</v>
          </cell>
        </row>
        <row r="4771">
          <cell r="F4771">
            <v>5080500</v>
          </cell>
          <cell r="G4771">
            <v>53</v>
          </cell>
        </row>
        <row r="4772">
          <cell r="F4772">
            <v>1441500</v>
          </cell>
          <cell r="G4772">
            <v>53</v>
          </cell>
        </row>
        <row r="4773">
          <cell r="F4773">
            <v>540000</v>
          </cell>
          <cell r="G4773">
            <v>53</v>
          </cell>
        </row>
        <row r="4774">
          <cell r="F4774">
            <v>853500</v>
          </cell>
          <cell r="G4774">
            <v>53</v>
          </cell>
        </row>
        <row r="4775">
          <cell r="F4775">
            <v>360000</v>
          </cell>
          <cell r="G4775">
            <v>53</v>
          </cell>
        </row>
        <row r="4776">
          <cell r="F4776">
            <v>900000</v>
          </cell>
          <cell r="G4776">
            <v>53</v>
          </cell>
        </row>
        <row r="4777">
          <cell r="F4777">
            <v>1529500</v>
          </cell>
          <cell r="G4777">
            <v>53</v>
          </cell>
        </row>
        <row r="4778">
          <cell r="F4778">
            <v>270000</v>
          </cell>
          <cell r="G4778">
            <v>53</v>
          </cell>
        </row>
        <row r="4779">
          <cell r="F4779">
            <v>2294139</v>
          </cell>
          <cell r="G4779">
            <v>55</v>
          </cell>
        </row>
        <row r="4780">
          <cell r="F4780">
            <v>4741331</v>
          </cell>
          <cell r="G4780">
            <v>55</v>
          </cell>
        </row>
        <row r="4781">
          <cell r="F4781">
            <v>4741331</v>
          </cell>
          <cell r="G4781">
            <v>55</v>
          </cell>
        </row>
        <row r="4782">
          <cell r="F4782">
            <v>2148612</v>
          </cell>
          <cell r="G4782">
            <v>55</v>
          </cell>
        </row>
        <row r="4783">
          <cell r="F4783">
            <v>2309790</v>
          </cell>
          <cell r="G4783">
            <v>56</v>
          </cell>
        </row>
        <row r="4784">
          <cell r="F4784">
            <v>1154895</v>
          </cell>
          <cell r="G4784">
            <v>56</v>
          </cell>
        </row>
        <row r="4785">
          <cell r="F4785">
            <v>2693400</v>
          </cell>
          <cell r="G4785">
            <v>60</v>
          </cell>
        </row>
        <row r="4786">
          <cell r="F4786">
            <v>1005000</v>
          </cell>
          <cell r="G4786">
            <v>60</v>
          </cell>
        </row>
        <row r="4787">
          <cell r="F4787">
            <v>301500</v>
          </cell>
          <cell r="G4787">
            <v>60</v>
          </cell>
        </row>
        <row r="4788">
          <cell r="F4788">
            <v>4515000</v>
          </cell>
          <cell r="G4788">
            <v>61</v>
          </cell>
        </row>
        <row r="4789">
          <cell r="F4789">
            <v>8750000</v>
          </cell>
          <cell r="G4789">
            <v>61</v>
          </cell>
        </row>
        <row r="4790">
          <cell r="F4790">
            <v>1980000</v>
          </cell>
          <cell r="G4790" t="str">
            <v>62-2017</v>
          </cell>
        </row>
        <row r="4791">
          <cell r="F4791">
            <v>693000</v>
          </cell>
          <cell r="G4791" t="str">
            <v>62-2017</v>
          </cell>
        </row>
        <row r="4792">
          <cell r="F4792">
            <v>165000</v>
          </cell>
          <cell r="G4792" t="str">
            <v>62-2017</v>
          </cell>
        </row>
        <row r="4793">
          <cell r="F4793">
            <v>165000</v>
          </cell>
          <cell r="G4793" t="str">
            <v>62-2017</v>
          </cell>
        </row>
        <row r="4794">
          <cell r="F4794">
            <v>1386000</v>
          </cell>
          <cell r="G4794" t="str">
            <v>62-2017</v>
          </cell>
        </row>
        <row r="4795">
          <cell r="F4795">
            <v>825000</v>
          </cell>
          <cell r="G4795" t="str">
            <v>62-2017</v>
          </cell>
        </row>
        <row r="4796">
          <cell r="F4796">
            <v>7200000</v>
          </cell>
          <cell r="G4796">
            <v>64</v>
          </cell>
        </row>
        <row r="4797">
          <cell r="F4797">
            <v>5845000</v>
          </cell>
          <cell r="G4797">
            <v>65</v>
          </cell>
        </row>
        <row r="4798">
          <cell r="F4798">
            <v>2900000</v>
          </cell>
          <cell r="G4798">
            <v>65</v>
          </cell>
        </row>
        <row r="4799">
          <cell r="F4799">
            <v>5800000</v>
          </cell>
          <cell r="G4799">
            <v>65</v>
          </cell>
        </row>
        <row r="4800">
          <cell r="F4800">
            <v>7050000</v>
          </cell>
          <cell r="G4800">
            <v>39</v>
          </cell>
        </row>
        <row r="4801">
          <cell r="F4801">
            <v>10942882</v>
          </cell>
          <cell r="G4801">
            <v>39</v>
          </cell>
        </row>
        <row r="4802">
          <cell r="F4802">
            <v>1696616</v>
          </cell>
          <cell r="G4802">
            <v>39</v>
          </cell>
        </row>
        <row r="4803">
          <cell r="F4803">
            <v>20301600</v>
          </cell>
          <cell r="G4803">
            <v>2</v>
          </cell>
        </row>
        <row r="4804">
          <cell r="F4804">
            <v>7027771.0999999996</v>
          </cell>
          <cell r="G4804">
            <v>71</v>
          </cell>
        </row>
        <row r="4805">
          <cell r="F4805">
            <v>-1.1000000000000001</v>
          </cell>
          <cell r="G4805">
            <v>71</v>
          </cell>
        </row>
        <row r="4806">
          <cell r="F4806">
            <v>3962921</v>
          </cell>
          <cell r="G4806">
            <v>24</v>
          </cell>
        </row>
        <row r="4807">
          <cell r="F4807">
            <v>3506800</v>
          </cell>
          <cell r="G4807">
            <v>24</v>
          </cell>
        </row>
        <row r="4808">
          <cell r="F4808">
            <v>2005678</v>
          </cell>
          <cell r="G4808">
            <v>37</v>
          </cell>
        </row>
        <row r="4809">
          <cell r="F4809">
            <v>3745577</v>
          </cell>
          <cell r="G4809">
            <v>37</v>
          </cell>
        </row>
        <row r="4810">
          <cell r="F4810">
            <v>4518119</v>
          </cell>
          <cell r="G4810">
            <v>37</v>
          </cell>
        </row>
        <row r="4811">
          <cell r="F4811">
            <v>183719</v>
          </cell>
          <cell r="G4811">
            <v>37</v>
          </cell>
        </row>
        <row r="4812">
          <cell r="F4812">
            <v>2190510</v>
          </cell>
          <cell r="G4812">
            <v>37</v>
          </cell>
        </row>
        <row r="4813">
          <cell r="F4813">
            <v>2670130</v>
          </cell>
          <cell r="G4813">
            <v>37</v>
          </cell>
        </row>
        <row r="4814">
          <cell r="F4814">
            <v>1470000</v>
          </cell>
          <cell r="G4814">
            <v>54</v>
          </cell>
        </row>
        <row r="4815">
          <cell r="F4815">
            <v>144000</v>
          </cell>
          <cell r="G4815">
            <v>55</v>
          </cell>
        </row>
        <row r="4816">
          <cell r="F4816">
            <v>1897436</v>
          </cell>
          <cell r="G4816">
            <v>55</v>
          </cell>
        </row>
        <row r="4817">
          <cell r="F4817">
            <v>542801</v>
          </cell>
          <cell r="G4817">
            <v>56</v>
          </cell>
        </row>
        <row r="4818">
          <cell r="F4818">
            <v>200000</v>
          </cell>
          <cell r="G4818">
            <v>61</v>
          </cell>
        </row>
        <row r="4819">
          <cell r="F4819">
            <v>10975000</v>
          </cell>
          <cell r="G4819">
            <v>61</v>
          </cell>
        </row>
        <row r="4820">
          <cell r="F4820">
            <v>7708000</v>
          </cell>
          <cell r="G4820">
            <v>61</v>
          </cell>
        </row>
        <row r="4821">
          <cell r="F4821">
            <v>7283000</v>
          </cell>
          <cell r="G4821">
            <v>61</v>
          </cell>
        </row>
        <row r="4822">
          <cell r="F4822">
            <v>662400</v>
          </cell>
          <cell r="G4822">
            <v>38</v>
          </cell>
        </row>
        <row r="4823">
          <cell r="F4823">
            <v>691200</v>
          </cell>
          <cell r="G4823">
            <v>38</v>
          </cell>
        </row>
        <row r="4824">
          <cell r="F4824">
            <v>624000</v>
          </cell>
          <cell r="G4824">
            <v>38</v>
          </cell>
        </row>
        <row r="4825">
          <cell r="F4825">
            <v>1555200</v>
          </cell>
          <cell r="G4825">
            <v>38</v>
          </cell>
        </row>
        <row r="4826">
          <cell r="F4826">
            <v>720000</v>
          </cell>
          <cell r="G4826">
            <v>38</v>
          </cell>
        </row>
        <row r="4827">
          <cell r="F4827">
            <v>1512000</v>
          </cell>
          <cell r="G4827">
            <v>38</v>
          </cell>
        </row>
        <row r="4828">
          <cell r="F4828">
            <v>23583164</v>
          </cell>
          <cell r="G4828" t="str">
            <v>072-2017</v>
          </cell>
        </row>
        <row r="4829">
          <cell r="F4829">
            <v>6561589</v>
          </cell>
          <cell r="G4829" t="str">
            <v>072-2017</v>
          </cell>
        </row>
        <row r="4830">
          <cell r="F4830">
            <v>194084</v>
          </cell>
          <cell r="G4830">
            <v>46</v>
          </cell>
        </row>
        <row r="4831">
          <cell r="F4831">
            <v>47927260</v>
          </cell>
          <cell r="G4831">
            <v>43</v>
          </cell>
        </row>
        <row r="4832">
          <cell r="F4832">
            <v>38409380</v>
          </cell>
          <cell r="G4832">
            <v>43</v>
          </cell>
        </row>
        <row r="4833">
          <cell r="F4833">
            <v>34528698</v>
          </cell>
          <cell r="G4833">
            <v>43</v>
          </cell>
        </row>
        <row r="4834">
          <cell r="F4834">
            <v>127200</v>
          </cell>
          <cell r="G4834">
            <v>38</v>
          </cell>
        </row>
        <row r="4835">
          <cell r="F4835">
            <v>216000</v>
          </cell>
          <cell r="G4835">
            <v>38</v>
          </cell>
        </row>
        <row r="4836">
          <cell r="F4836">
            <v>214500</v>
          </cell>
          <cell r="G4836">
            <v>41</v>
          </cell>
        </row>
        <row r="4837">
          <cell r="F4837">
            <v>78000</v>
          </cell>
          <cell r="G4837">
            <v>41</v>
          </cell>
        </row>
        <row r="4838">
          <cell r="F4838">
            <v>390000</v>
          </cell>
          <cell r="G4838">
            <v>41</v>
          </cell>
        </row>
        <row r="4839">
          <cell r="F4839">
            <v>323700</v>
          </cell>
          <cell r="G4839">
            <v>41</v>
          </cell>
        </row>
        <row r="4840">
          <cell r="F4840">
            <v>676000</v>
          </cell>
          <cell r="G4840">
            <v>41</v>
          </cell>
        </row>
        <row r="4841">
          <cell r="F4841">
            <v>169000</v>
          </cell>
          <cell r="G4841">
            <v>41</v>
          </cell>
        </row>
        <row r="4842">
          <cell r="F4842">
            <v>377000</v>
          </cell>
          <cell r="G4842">
            <v>41</v>
          </cell>
        </row>
        <row r="4843">
          <cell r="F4843">
            <v>531080</v>
          </cell>
          <cell r="G4843">
            <v>41</v>
          </cell>
        </row>
        <row r="4844">
          <cell r="F4844">
            <v>90500000</v>
          </cell>
          <cell r="G4844">
            <v>51</v>
          </cell>
        </row>
        <row r="4845">
          <cell r="F4845">
            <v>5514500</v>
          </cell>
          <cell r="G4845">
            <v>51</v>
          </cell>
        </row>
        <row r="4846">
          <cell r="F4846">
            <v>8000000</v>
          </cell>
          <cell r="G4846">
            <v>51</v>
          </cell>
        </row>
        <row r="4847">
          <cell r="F4847">
            <v>2000000</v>
          </cell>
          <cell r="G4847">
            <v>51</v>
          </cell>
        </row>
        <row r="4848">
          <cell r="F4848">
            <v>2000000</v>
          </cell>
          <cell r="G4848">
            <v>51</v>
          </cell>
        </row>
        <row r="4849">
          <cell r="F4849">
            <v>13245000</v>
          </cell>
          <cell r="G4849">
            <v>53</v>
          </cell>
        </row>
        <row r="4850">
          <cell r="F4850">
            <v>6300000</v>
          </cell>
          <cell r="G4850">
            <v>53</v>
          </cell>
        </row>
        <row r="4851">
          <cell r="F4851">
            <v>5400000</v>
          </cell>
          <cell r="G4851">
            <v>53</v>
          </cell>
        </row>
        <row r="4852">
          <cell r="F4852">
            <v>360000</v>
          </cell>
          <cell r="G4852">
            <v>53</v>
          </cell>
        </row>
        <row r="4853">
          <cell r="F4853">
            <v>805000</v>
          </cell>
          <cell r="G4853">
            <v>53</v>
          </cell>
        </row>
        <row r="4854">
          <cell r="F4854">
            <v>12095000</v>
          </cell>
          <cell r="G4854">
            <v>53</v>
          </cell>
        </row>
        <row r="4855">
          <cell r="F4855">
            <v>1999000</v>
          </cell>
          <cell r="G4855">
            <v>53</v>
          </cell>
        </row>
        <row r="4856">
          <cell r="F4856">
            <v>810000</v>
          </cell>
          <cell r="G4856">
            <v>53</v>
          </cell>
        </row>
        <row r="4857">
          <cell r="F4857">
            <v>13000440</v>
          </cell>
          <cell r="G4857">
            <v>55</v>
          </cell>
        </row>
        <row r="4858">
          <cell r="F4858">
            <v>161000</v>
          </cell>
          <cell r="G4858">
            <v>55</v>
          </cell>
        </row>
        <row r="4859">
          <cell r="F4859">
            <v>32200</v>
          </cell>
          <cell r="G4859">
            <v>55</v>
          </cell>
        </row>
        <row r="4860">
          <cell r="F4860">
            <v>96600</v>
          </cell>
          <cell r="G4860">
            <v>55</v>
          </cell>
        </row>
        <row r="4861">
          <cell r="F4861">
            <v>32200</v>
          </cell>
          <cell r="G4861">
            <v>55</v>
          </cell>
        </row>
        <row r="4862">
          <cell r="F4862">
            <v>23815000</v>
          </cell>
          <cell r="G4862">
            <v>61</v>
          </cell>
        </row>
        <row r="4863">
          <cell r="F4863">
            <v>7500000</v>
          </cell>
          <cell r="G4863">
            <v>61</v>
          </cell>
        </row>
        <row r="4864">
          <cell r="F4864">
            <v>15910500</v>
          </cell>
          <cell r="G4864">
            <v>61</v>
          </cell>
        </row>
        <row r="4865">
          <cell r="F4865">
            <v>15421500</v>
          </cell>
          <cell r="G4865">
            <v>61</v>
          </cell>
        </row>
        <row r="4866">
          <cell r="F4866">
            <v>5771700</v>
          </cell>
          <cell r="G4866" t="str">
            <v>62-2017</v>
          </cell>
        </row>
        <row r="4867">
          <cell r="F4867">
            <v>660000</v>
          </cell>
          <cell r="G4867" t="str">
            <v>62-2017</v>
          </cell>
        </row>
        <row r="4868">
          <cell r="F4868">
            <v>4000000</v>
          </cell>
          <cell r="G4868" t="str">
            <v>063-2017</v>
          </cell>
        </row>
        <row r="4869">
          <cell r="F4869">
            <v>17588600</v>
          </cell>
          <cell r="G4869">
            <v>64</v>
          </cell>
        </row>
        <row r="4870">
          <cell r="F4870">
            <v>12000000</v>
          </cell>
          <cell r="G4870">
            <v>65</v>
          </cell>
        </row>
        <row r="4871">
          <cell r="F4871">
            <v>1680000</v>
          </cell>
          <cell r="G4871">
            <v>65</v>
          </cell>
        </row>
        <row r="4872">
          <cell r="F4872">
            <v>15600000</v>
          </cell>
          <cell r="G4872">
            <v>65</v>
          </cell>
        </row>
        <row r="4873">
          <cell r="F4873">
            <v>4200000</v>
          </cell>
          <cell r="G4873">
            <v>65</v>
          </cell>
        </row>
        <row r="4874">
          <cell r="F4874">
            <v>166860</v>
          </cell>
          <cell r="G4874">
            <v>67</v>
          </cell>
        </row>
        <row r="4875">
          <cell r="F4875">
            <v>1743750</v>
          </cell>
          <cell r="G4875">
            <v>67</v>
          </cell>
        </row>
        <row r="4876">
          <cell r="F4876">
            <v>3487500</v>
          </cell>
          <cell r="G4876">
            <v>67</v>
          </cell>
        </row>
        <row r="4877">
          <cell r="F4877">
            <v>1288530</v>
          </cell>
          <cell r="G4877">
            <v>67</v>
          </cell>
        </row>
        <row r="4878">
          <cell r="F4878">
            <v>1878000</v>
          </cell>
          <cell r="G4878">
            <v>68</v>
          </cell>
        </row>
        <row r="4879">
          <cell r="F4879">
            <v>3870000</v>
          </cell>
          <cell r="G4879">
            <v>68</v>
          </cell>
        </row>
        <row r="4880">
          <cell r="F4880">
            <v>9561422</v>
          </cell>
          <cell r="G4880">
            <v>116</v>
          </cell>
        </row>
        <row r="4881">
          <cell r="F4881">
            <v>25463000</v>
          </cell>
          <cell r="G4881">
            <v>32</v>
          </cell>
        </row>
        <row r="4882">
          <cell r="F4882">
            <v>1025500</v>
          </cell>
          <cell r="G4882">
            <v>32</v>
          </cell>
        </row>
        <row r="4883">
          <cell r="F4883">
            <v>6500000</v>
          </cell>
          <cell r="G4883">
            <v>35</v>
          </cell>
        </row>
        <row r="4884">
          <cell r="F4884">
            <v>3138400</v>
          </cell>
          <cell r="G4884">
            <v>35</v>
          </cell>
        </row>
        <row r="4885">
          <cell r="F4885">
            <v>597000</v>
          </cell>
          <cell r="G4885">
            <v>35</v>
          </cell>
        </row>
        <row r="4886">
          <cell r="F4886">
            <v>4210500</v>
          </cell>
          <cell r="G4886">
            <v>35</v>
          </cell>
        </row>
        <row r="4887">
          <cell r="F4887">
            <v>4699500</v>
          </cell>
          <cell r="G4887">
            <v>35</v>
          </cell>
        </row>
        <row r="4888">
          <cell r="F4888">
            <v>7066000</v>
          </cell>
          <cell r="G4888">
            <v>35</v>
          </cell>
        </row>
        <row r="4889">
          <cell r="F4889">
            <v>5109000</v>
          </cell>
          <cell r="G4889">
            <v>35</v>
          </cell>
        </row>
        <row r="4890">
          <cell r="F4890">
            <v>2556000</v>
          </cell>
          <cell r="G4890">
            <v>35</v>
          </cell>
        </row>
        <row r="4891">
          <cell r="F4891">
            <v>11534495</v>
          </cell>
          <cell r="G4891">
            <v>51</v>
          </cell>
        </row>
        <row r="4892">
          <cell r="F4892">
            <v>380000</v>
          </cell>
          <cell r="G4892">
            <v>53</v>
          </cell>
        </row>
        <row r="4893">
          <cell r="F4893">
            <v>441000</v>
          </cell>
          <cell r="G4893">
            <v>53</v>
          </cell>
        </row>
        <row r="4894">
          <cell r="F4894">
            <v>1893220</v>
          </cell>
          <cell r="G4894">
            <v>53</v>
          </cell>
        </row>
        <row r="4895">
          <cell r="F4895">
            <v>270000</v>
          </cell>
          <cell r="G4895">
            <v>53</v>
          </cell>
        </row>
        <row r="4896">
          <cell r="F4896">
            <v>186000</v>
          </cell>
          <cell r="G4896">
            <v>53</v>
          </cell>
        </row>
        <row r="4897">
          <cell r="F4897">
            <v>3520</v>
          </cell>
          <cell r="G4897">
            <v>53</v>
          </cell>
        </row>
        <row r="4898">
          <cell r="F4898">
            <v>17726000</v>
          </cell>
          <cell r="G4898">
            <v>54</v>
          </cell>
        </row>
        <row r="4899">
          <cell r="F4899">
            <v>5980000</v>
          </cell>
          <cell r="G4899">
            <v>54</v>
          </cell>
        </row>
        <row r="4900">
          <cell r="F4900">
            <v>11464000</v>
          </cell>
          <cell r="G4900">
            <v>54</v>
          </cell>
        </row>
        <row r="4901">
          <cell r="F4901">
            <v>17664000</v>
          </cell>
          <cell r="G4901">
            <v>54</v>
          </cell>
        </row>
        <row r="4902">
          <cell r="F4902">
            <v>14160000</v>
          </cell>
          <cell r="G4902">
            <v>54</v>
          </cell>
        </row>
        <row r="4903">
          <cell r="F4903">
            <v>2200000</v>
          </cell>
          <cell r="G4903">
            <v>54</v>
          </cell>
        </row>
        <row r="4904">
          <cell r="F4904">
            <v>15864000</v>
          </cell>
          <cell r="G4904">
            <v>54</v>
          </cell>
        </row>
        <row r="4905">
          <cell r="F4905">
            <v>230979</v>
          </cell>
          <cell r="G4905">
            <v>56</v>
          </cell>
        </row>
        <row r="4906">
          <cell r="F4906">
            <v>692937</v>
          </cell>
          <cell r="G4906">
            <v>56</v>
          </cell>
        </row>
        <row r="4907">
          <cell r="F4907">
            <v>2010000</v>
          </cell>
          <cell r="G4907">
            <v>60</v>
          </cell>
        </row>
        <row r="4908">
          <cell r="F4908">
            <v>1668300</v>
          </cell>
          <cell r="G4908">
            <v>60</v>
          </cell>
        </row>
        <row r="4909">
          <cell r="F4909">
            <v>402000</v>
          </cell>
          <cell r="G4909">
            <v>60</v>
          </cell>
        </row>
        <row r="4910">
          <cell r="F4910">
            <v>3356700</v>
          </cell>
          <cell r="G4910">
            <v>60</v>
          </cell>
        </row>
        <row r="4911">
          <cell r="F4911">
            <v>3015000</v>
          </cell>
          <cell r="G4911">
            <v>60</v>
          </cell>
        </row>
        <row r="4912">
          <cell r="F4912">
            <v>1005000</v>
          </cell>
          <cell r="G4912">
            <v>60</v>
          </cell>
        </row>
        <row r="4913">
          <cell r="F4913">
            <v>462300</v>
          </cell>
          <cell r="G4913">
            <v>60</v>
          </cell>
        </row>
        <row r="4914">
          <cell r="F4914">
            <v>1005000</v>
          </cell>
          <cell r="G4914">
            <v>60</v>
          </cell>
        </row>
        <row r="4915">
          <cell r="F4915">
            <v>1005000</v>
          </cell>
          <cell r="G4915">
            <v>60</v>
          </cell>
        </row>
        <row r="4916">
          <cell r="F4916">
            <v>1346700</v>
          </cell>
          <cell r="G4916">
            <v>60</v>
          </cell>
        </row>
        <row r="4917">
          <cell r="F4917">
            <v>1346700</v>
          </cell>
          <cell r="G4917">
            <v>60</v>
          </cell>
        </row>
        <row r="4918">
          <cell r="F4918">
            <v>56280</v>
          </cell>
          <cell r="G4918">
            <v>60</v>
          </cell>
        </row>
        <row r="4919">
          <cell r="F4919">
            <v>2900000</v>
          </cell>
          <cell r="G4919">
            <v>65</v>
          </cell>
        </row>
        <row r="4920">
          <cell r="F4920">
            <v>20909000</v>
          </cell>
          <cell r="G4920">
            <v>65</v>
          </cell>
        </row>
        <row r="4921">
          <cell r="F4921">
            <v>13507350</v>
          </cell>
          <cell r="G4921">
            <v>68</v>
          </cell>
        </row>
        <row r="4922">
          <cell r="F4922">
            <v>4695000</v>
          </cell>
          <cell r="G4922">
            <v>68</v>
          </cell>
        </row>
        <row r="4923">
          <cell r="F4923">
            <v>3147775</v>
          </cell>
          <cell r="G4923">
            <v>124</v>
          </cell>
        </row>
        <row r="4924">
          <cell r="F4924">
            <v>1832488</v>
          </cell>
          <cell r="G4924">
            <v>37</v>
          </cell>
        </row>
        <row r="4925">
          <cell r="F4925">
            <v>350285</v>
          </cell>
          <cell r="G4925">
            <v>37</v>
          </cell>
        </row>
        <row r="4926">
          <cell r="F4926">
            <v>326605</v>
          </cell>
          <cell r="G4926">
            <v>37</v>
          </cell>
        </row>
        <row r="4927">
          <cell r="F4927">
            <v>114517</v>
          </cell>
          <cell r="G4927">
            <v>37</v>
          </cell>
        </row>
        <row r="4928">
          <cell r="F4928">
            <v>838266</v>
          </cell>
          <cell r="G4928">
            <v>37</v>
          </cell>
        </row>
        <row r="4929">
          <cell r="F4929">
            <v>199343</v>
          </cell>
          <cell r="G4929">
            <v>37</v>
          </cell>
        </row>
        <row r="4930">
          <cell r="F4930">
            <v>1260396</v>
          </cell>
          <cell r="G4930">
            <v>55</v>
          </cell>
        </row>
        <row r="4931">
          <cell r="F4931">
            <v>1429378</v>
          </cell>
          <cell r="G4931">
            <v>55</v>
          </cell>
        </row>
        <row r="4932">
          <cell r="F4932">
            <v>712689</v>
          </cell>
          <cell r="G4932">
            <v>55</v>
          </cell>
        </row>
        <row r="4933">
          <cell r="F4933">
            <v>1429378</v>
          </cell>
          <cell r="G4933">
            <v>55</v>
          </cell>
        </row>
        <row r="4934">
          <cell r="F4934">
            <v>1429378</v>
          </cell>
          <cell r="G4934">
            <v>55</v>
          </cell>
        </row>
        <row r="4935">
          <cell r="F4935">
            <v>714689</v>
          </cell>
          <cell r="G4935">
            <v>55</v>
          </cell>
        </row>
        <row r="4936">
          <cell r="F4936">
            <v>1893378</v>
          </cell>
          <cell r="G4936">
            <v>55</v>
          </cell>
        </row>
        <row r="4937">
          <cell r="F4937">
            <v>4164119</v>
          </cell>
          <cell r="G4937">
            <v>55</v>
          </cell>
        </row>
        <row r="4938">
          <cell r="F4938">
            <v>4196899</v>
          </cell>
          <cell r="G4938">
            <v>55</v>
          </cell>
        </row>
        <row r="4939">
          <cell r="F4939">
            <v>73920</v>
          </cell>
          <cell r="G4939">
            <v>55</v>
          </cell>
        </row>
        <row r="4940">
          <cell r="F4940">
            <v>1429378</v>
          </cell>
          <cell r="G4940">
            <v>55</v>
          </cell>
        </row>
        <row r="4941">
          <cell r="F4941">
            <v>-1081071</v>
          </cell>
          <cell r="G4941">
            <v>55</v>
          </cell>
        </row>
        <row r="4942">
          <cell r="F4942">
            <v>2277000</v>
          </cell>
          <cell r="G4942">
            <v>70</v>
          </cell>
        </row>
        <row r="4943">
          <cell r="F4943">
            <v>2880000</v>
          </cell>
          <cell r="G4943">
            <v>70</v>
          </cell>
        </row>
        <row r="4944">
          <cell r="F4944">
            <v>6900000</v>
          </cell>
          <cell r="G4944">
            <v>70</v>
          </cell>
        </row>
        <row r="4945">
          <cell r="F4945">
            <v>103846000</v>
          </cell>
          <cell r="G4945">
            <v>70</v>
          </cell>
        </row>
        <row r="4946">
          <cell r="F4946">
            <v>9350990</v>
          </cell>
          <cell r="G4946">
            <v>70</v>
          </cell>
        </row>
        <row r="4947">
          <cell r="F4947">
            <v>4931500</v>
          </cell>
          <cell r="G4947">
            <v>70</v>
          </cell>
        </row>
        <row r="4948">
          <cell r="F4948">
            <v>3842930</v>
          </cell>
          <cell r="G4948">
            <v>70</v>
          </cell>
        </row>
        <row r="4949">
          <cell r="F4949">
            <v>426420</v>
          </cell>
          <cell r="G4949">
            <v>67</v>
          </cell>
        </row>
        <row r="4950">
          <cell r="F4950">
            <v>546930</v>
          </cell>
          <cell r="G4950">
            <v>67</v>
          </cell>
        </row>
        <row r="4951">
          <cell r="F4951">
            <v>444960</v>
          </cell>
          <cell r="G4951">
            <v>67</v>
          </cell>
        </row>
        <row r="4952">
          <cell r="F4952">
            <v>976500</v>
          </cell>
          <cell r="G4952">
            <v>67</v>
          </cell>
        </row>
        <row r="4953">
          <cell r="F4953">
            <v>973350</v>
          </cell>
          <cell r="G4953">
            <v>67</v>
          </cell>
        </row>
        <row r="4954">
          <cell r="F4954">
            <v>787950</v>
          </cell>
          <cell r="G4954">
            <v>67</v>
          </cell>
        </row>
        <row r="4955">
          <cell r="F4955">
            <v>1660050</v>
          </cell>
          <cell r="G4955">
            <v>67</v>
          </cell>
        </row>
        <row r="4956">
          <cell r="F4956">
            <v>1081074</v>
          </cell>
          <cell r="G4956">
            <v>55</v>
          </cell>
        </row>
        <row r="4957">
          <cell r="F4957">
            <v>5850000</v>
          </cell>
          <cell r="G4957">
            <v>35</v>
          </cell>
        </row>
        <row r="4958">
          <cell r="F4958">
            <v>24050000</v>
          </cell>
          <cell r="G4958">
            <v>35</v>
          </cell>
        </row>
        <row r="4959">
          <cell r="F4959">
            <v>12800000</v>
          </cell>
          <cell r="G4959">
            <v>35</v>
          </cell>
        </row>
        <row r="4960">
          <cell r="F4960">
            <v>15600000</v>
          </cell>
          <cell r="G4960">
            <v>35</v>
          </cell>
        </row>
        <row r="4961">
          <cell r="F4961">
            <v>5850000</v>
          </cell>
          <cell r="G4961">
            <v>35</v>
          </cell>
        </row>
        <row r="4962">
          <cell r="F4962">
            <v>7000000</v>
          </cell>
          <cell r="G4962">
            <v>35</v>
          </cell>
        </row>
        <row r="4963">
          <cell r="F4963">
            <v>8150000</v>
          </cell>
          <cell r="G4963">
            <v>35</v>
          </cell>
        </row>
        <row r="4964">
          <cell r="F4964">
            <v>2</v>
          </cell>
          <cell r="G4964" t="str">
            <v>072-2017</v>
          </cell>
        </row>
        <row r="4965">
          <cell r="F4965">
            <v>1290</v>
          </cell>
          <cell r="G4965">
            <v>70</v>
          </cell>
        </row>
        <row r="4966">
          <cell r="F4966">
            <v>273</v>
          </cell>
          <cell r="G4966">
            <v>8</v>
          </cell>
        </row>
        <row r="4967">
          <cell r="F4967">
            <v>34000</v>
          </cell>
          <cell r="G4967">
            <v>11</v>
          </cell>
        </row>
        <row r="4968">
          <cell r="F4968">
            <v>33000</v>
          </cell>
          <cell r="G4968">
            <v>22</v>
          </cell>
        </row>
        <row r="4969">
          <cell r="F4969">
            <v>417468</v>
          </cell>
          <cell r="G4969">
            <v>14762</v>
          </cell>
        </row>
        <row r="4970">
          <cell r="F4970">
            <v>1977992</v>
          </cell>
          <cell r="G4970">
            <v>24</v>
          </cell>
        </row>
        <row r="4971">
          <cell r="F4971">
            <v>10000</v>
          </cell>
          <cell r="G4971">
            <v>10</v>
          </cell>
        </row>
        <row r="4972">
          <cell r="F4972">
            <v>282</v>
          </cell>
          <cell r="G4972">
            <v>116</v>
          </cell>
        </row>
        <row r="4973">
          <cell r="F4973">
            <v>60400</v>
          </cell>
          <cell r="G4973">
            <v>2</v>
          </cell>
        </row>
        <row r="4974">
          <cell r="F4974">
            <v>13360390</v>
          </cell>
          <cell r="G4974" t="str">
            <v>006-2017</v>
          </cell>
        </row>
        <row r="4975">
          <cell r="F4975">
            <v>11299</v>
          </cell>
          <cell r="G4975">
            <v>21</v>
          </cell>
        </row>
        <row r="4976">
          <cell r="F4976">
            <v>1.02</v>
          </cell>
          <cell r="G4976">
            <v>34</v>
          </cell>
        </row>
        <row r="4977">
          <cell r="F4977">
            <v>6327</v>
          </cell>
          <cell r="G4977">
            <v>37</v>
          </cell>
        </row>
        <row r="4978">
          <cell r="F4978">
            <v>1200</v>
          </cell>
          <cell r="G4978">
            <v>38</v>
          </cell>
        </row>
        <row r="4979">
          <cell r="F4979">
            <v>530</v>
          </cell>
          <cell r="G4979">
            <v>41</v>
          </cell>
        </row>
        <row r="4980">
          <cell r="F4980">
            <v>5</v>
          </cell>
          <cell r="G4980">
            <v>51</v>
          </cell>
        </row>
        <row r="4981">
          <cell r="F4981">
            <v>10</v>
          </cell>
          <cell r="G4981">
            <v>53</v>
          </cell>
        </row>
        <row r="4982">
          <cell r="F4982">
            <v>18094</v>
          </cell>
          <cell r="G4982">
            <v>23</v>
          </cell>
        </row>
        <row r="4983">
          <cell r="F4983">
            <v>3000</v>
          </cell>
          <cell r="G4983">
            <v>54</v>
          </cell>
        </row>
        <row r="4984">
          <cell r="F4984">
            <v>37</v>
          </cell>
          <cell r="G4984">
            <v>55</v>
          </cell>
        </row>
        <row r="4985">
          <cell r="F4985">
            <v>1490</v>
          </cell>
          <cell r="G4985">
            <v>56</v>
          </cell>
        </row>
        <row r="4986">
          <cell r="F4986">
            <v>620</v>
          </cell>
          <cell r="G4986">
            <v>60</v>
          </cell>
        </row>
        <row r="4987">
          <cell r="F4987">
            <v>300</v>
          </cell>
          <cell r="G4987">
            <v>61</v>
          </cell>
        </row>
        <row r="4988">
          <cell r="F4988">
            <v>210</v>
          </cell>
          <cell r="G4988" t="str">
            <v>62-2017</v>
          </cell>
        </row>
        <row r="4989">
          <cell r="F4989">
            <v>1400</v>
          </cell>
          <cell r="G4989">
            <v>64</v>
          </cell>
        </row>
        <row r="4990">
          <cell r="F4990">
            <v>13162</v>
          </cell>
          <cell r="G4990">
            <v>67</v>
          </cell>
        </row>
        <row r="4991">
          <cell r="F4991">
            <v>650</v>
          </cell>
          <cell r="G4991">
            <v>68</v>
          </cell>
        </row>
        <row r="4992">
          <cell r="F4992">
            <v>1532</v>
          </cell>
          <cell r="G4992">
            <v>124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45"/>
  <sheetViews>
    <sheetView tabSelected="1" topLeftCell="J32" zoomScale="70" zoomScaleNormal="70" workbookViewId="0">
      <pane ySplit="5" topLeftCell="A81" activePane="bottomLeft" state="frozen"/>
      <selection activeCell="A32" sqref="A32"/>
      <selection pane="bottomLeft" activeCell="L134" sqref="L134"/>
    </sheetView>
  </sheetViews>
  <sheetFormatPr baseColWidth="10" defaultRowHeight="12" x14ac:dyDescent="0.25"/>
  <cols>
    <col min="1" max="1" width="15" style="32" customWidth="1"/>
    <col min="2" max="2" width="11.42578125" style="32" customWidth="1"/>
    <col min="3" max="3" width="14.7109375" style="32" customWidth="1"/>
    <col min="4" max="4" width="14.28515625" style="32" customWidth="1"/>
    <col min="5" max="5" width="16" style="32" customWidth="1"/>
    <col min="6" max="6" width="48.28515625" style="32" customWidth="1"/>
    <col min="7" max="7" width="19" style="32" customWidth="1"/>
    <col min="8" max="8" width="14" style="32" customWidth="1"/>
    <col min="9" max="9" width="17.42578125" style="32" customWidth="1"/>
    <col min="10" max="10" width="15.42578125" style="32" customWidth="1"/>
    <col min="11" max="11" width="11.42578125" style="32" customWidth="1"/>
    <col min="12" max="12" width="29.5703125" style="32" customWidth="1"/>
    <col min="13" max="15" width="11.42578125" style="32" customWidth="1"/>
    <col min="16" max="16" width="22.42578125" style="32" customWidth="1"/>
    <col min="17" max="17" width="44.7109375" style="32" customWidth="1"/>
    <col min="18" max="18" width="17" style="36" customWidth="1"/>
    <col min="19" max="19" width="11.42578125" style="32" customWidth="1"/>
    <col min="20" max="20" width="14.42578125" style="32" customWidth="1"/>
    <col min="21" max="21" width="46.140625" style="32" customWidth="1"/>
    <col min="22" max="22" width="23.28515625" style="32" customWidth="1"/>
    <col min="23" max="23" width="14.85546875" style="32" customWidth="1"/>
    <col min="24" max="28" width="11.42578125" style="32" customWidth="1"/>
    <col min="29" max="29" width="13.28515625" style="32" customWidth="1"/>
    <col min="30" max="30" width="12.7109375" style="32" customWidth="1"/>
    <col min="31" max="31" width="11.42578125" style="32" customWidth="1"/>
    <col min="32" max="32" width="16.28515625" style="32" customWidth="1"/>
    <col min="33" max="33" width="15" style="32" customWidth="1"/>
    <col min="34" max="34" width="13" style="32" customWidth="1"/>
    <col min="35" max="36" width="11.42578125" style="32" customWidth="1"/>
    <col min="37" max="37" width="13.42578125" style="32" customWidth="1"/>
    <col min="38" max="38" width="11.42578125" style="32" customWidth="1"/>
    <col min="39" max="39" width="12.85546875" style="32" customWidth="1"/>
    <col min="40" max="40" width="15.42578125" style="32" customWidth="1"/>
    <col min="41" max="41" width="17" style="36" customWidth="1"/>
    <col min="42" max="47" width="11.42578125" style="32" customWidth="1"/>
    <col min="48" max="48" width="15.42578125" style="36" customWidth="1"/>
    <col min="49" max="49" width="11.42578125" style="32" customWidth="1"/>
    <col min="50" max="50" width="14.7109375" style="36" customWidth="1"/>
    <col min="51" max="52" width="11.42578125" style="32" customWidth="1"/>
    <col min="53" max="53" width="13.85546875" style="32" customWidth="1"/>
    <col min="54" max="55" width="11.42578125" style="32" customWidth="1"/>
    <col min="56" max="56" width="14.7109375" style="32" customWidth="1"/>
    <col min="57" max="57" width="11.42578125" style="32" customWidth="1"/>
    <col min="58" max="58" width="17" style="32" customWidth="1"/>
    <col min="59" max="59" width="14.42578125" style="32" customWidth="1"/>
    <col min="60" max="60" width="17" style="32" customWidth="1"/>
    <col min="61" max="64" width="11.42578125" style="32" customWidth="1"/>
    <col min="65" max="65" width="13.7109375" style="32" customWidth="1"/>
    <col min="66" max="68" width="11.42578125" style="32" customWidth="1"/>
    <col min="69" max="69" width="11.42578125" style="32"/>
    <col min="70" max="16384" width="11.42578125" style="57"/>
  </cols>
  <sheetData>
    <row r="1" spans="1:69" s="12" customFormat="1" x14ac:dyDescent="0.2">
      <c r="A1" s="117" t="s">
        <v>475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55"/>
      <c r="AD1" s="22"/>
      <c r="AO1" s="55"/>
      <c r="AV1" s="55"/>
      <c r="AX1" s="55"/>
    </row>
    <row r="2" spans="1:69" s="6" customFormat="1" ht="48" x14ac:dyDescent="0.25">
      <c r="A2" s="1" t="s">
        <v>423</v>
      </c>
      <c r="B2" s="1" t="s">
        <v>424</v>
      </c>
      <c r="C2" s="3" t="s">
        <v>425</v>
      </c>
      <c r="D2" s="3" t="s">
        <v>426</v>
      </c>
      <c r="E2" s="4" t="s">
        <v>30</v>
      </c>
      <c r="F2" s="3" t="s">
        <v>427</v>
      </c>
      <c r="G2" s="2" t="s">
        <v>428</v>
      </c>
      <c r="H2" s="2" t="s">
        <v>39</v>
      </c>
      <c r="I2" s="5" t="s">
        <v>49</v>
      </c>
      <c r="J2" s="5" t="s">
        <v>50</v>
      </c>
      <c r="K2" s="5" t="s">
        <v>51</v>
      </c>
      <c r="L2" s="5" t="s">
        <v>52</v>
      </c>
      <c r="M2" s="2" t="s">
        <v>429</v>
      </c>
      <c r="N2" s="2" t="s">
        <v>430</v>
      </c>
      <c r="O2" s="2" t="s">
        <v>45</v>
      </c>
      <c r="P2" s="17" t="s">
        <v>216</v>
      </c>
      <c r="Q2" s="45" t="s">
        <v>217</v>
      </c>
      <c r="R2" s="56"/>
      <c r="S2" s="15"/>
      <c r="T2" s="16"/>
      <c r="U2" s="16"/>
      <c r="V2" s="14"/>
      <c r="W2" s="14"/>
      <c r="X2" s="14"/>
      <c r="Y2" s="14"/>
      <c r="Z2" s="14"/>
      <c r="AA2" s="14"/>
      <c r="AB2" s="14"/>
      <c r="AC2" s="14"/>
      <c r="AD2" s="21"/>
      <c r="AE2" s="17"/>
      <c r="AF2" s="17"/>
      <c r="AG2" s="40"/>
      <c r="AH2" s="17"/>
      <c r="AI2" s="17"/>
      <c r="AJ2" s="17"/>
      <c r="AK2" s="17"/>
      <c r="AL2" s="17"/>
      <c r="AM2" s="17"/>
      <c r="AN2" s="17"/>
      <c r="AO2" s="56"/>
      <c r="AP2" s="17"/>
      <c r="AQ2" s="17"/>
      <c r="AR2" s="14"/>
      <c r="AS2" s="17"/>
      <c r="AT2" s="17"/>
      <c r="AU2" s="17"/>
      <c r="AV2" s="56"/>
      <c r="AW2" s="17"/>
      <c r="AX2" s="56"/>
      <c r="AY2" s="17"/>
      <c r="AZ2" s="18"/>
      <c r="BA2" s="17"/>
      <c r="BB2" s="17"/>
      <c r="BC2" s="17"/>
      <c r="BD2" s="17"/>
      <c r="BE2" s="18"/>
      <c r="BF2" s="18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41"/>
    </row>
    <row r="3" spans="1:69" s="19" customFormat="1" ht="72" x14ac:dyDescent="0.25">
      <c r="A3" s="21" t="s">
        <v>324</v>
      </c>
      <c r="B3" s="61">
        <v>42723</v>
      </c>
      <c r="C3" s="17">
        <v>60000000</v>
      </c>
      <c r="D3" s="49">
        <v>180000000</v>
      </c>
      <c r="E3" s="62" t="s">
        <v>433</v>
      </c>
      <c r="F3" s="63" t="s">
        <v>434</v>
      </c>
      <c r="G3" s="18">
        <v>5317</v>
      </c>
      <c r="H3" s="18">
        <v>28017</v>
      </c>
      <c r="I3" s="17" t="s">
        <v>325</v>
      </c>
      <c r="J3" s="30">
        <v>42816</v>
      </c>
      <c r="K3" s="30">
        <v>43159</v>
      </c>
      <c r="L3" s="17">
        <v>81569</v>
      </c>
      <c r="M3" s="47">
        <v>42916</v>
      </c>
      <c r="N3" s="14" t="s">
        <v>290</v>
      </c>
      <c r="O3" s="48">
        <v>42815</v>
      </c>
      <c r="P3" s="29">
        <v>400000779</v>
      </c>
      <c r="Q3" s="46">
        <v>5100001344</v>
      </c>
      <c r="R3" s="56"/>
      <c r="S3" s="15"/>
      <c r="T3" s="16"/>
      <c r="U3" s="16"/>
      <c r="V3" s="14"/>
      <c r="W3" s="14"/>
      <c r="X3" s="14"/>
      <c r="Y3" s="14"/>
      <c r="Z3" s="14"/>
      <c r="AA3" s="14"/>
      <c r="AB3" s="14"/>
      <c r="AC3" s="14"/>
      <c r="AD3" s="21"/>
      <c r="AE3" s="17"/>
      <c r="AF3" s="17"/>
      <c r="AG3" s="40"/>
      <c r="AH3" s="17"/>
      <c r="AI3" s="17"/>
      <c r="AJ3" s="17"/>
      <c r="AK3" s="17"/>
      <c r="AL3" s="17"/>
      <c r="AM3" s="17"/>
      <c r="AN3" s="17"/>
      <c r="AO3" s="56"/>
      <c r="AP3" s="17"/>
      <c r="AQ3" s="17"/>
      <c r="AR3" s="14"/>
      <c r="AS3" s="17"/>
      <c r="AT3" s="17"/>
      <c r="AU3" s="17"/>
      <c r="AV3" s="36"/>
      <c r="AW3" s="30"/>
      <c r="AX3" s="56"/>
      <c r="AY3" s="17"/>
      <c r="AZ3" s="18"/>
      <c r="BA3" s="17"/>
      <c r="BB3" s="30"/>
      <c r="BC3" s="17"/>
      <c r="BD3" s="17"/>
      <c r="BE3" s="18"/>
      <c r="BF3" s="20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41"/>
    </row>
    <row r="4" spans="1:69" s="19" customFormat="1" ht="60" x14ac:dyDescent="0.25">
      <c r="A4" s="21" t="s">
        <v>327</v>
      </c>
      <c r="B4" s="64">
        <v>42723</v>
      </c>
      <c r="C4" s="17">
        <v>200000000</v>
      </c>
      <c r="D4" s="49">
        <v>800000000</v>
      </c>
      <c r="E4" s="62" t="s">
        <v>435</v>
      </c>
      <c r="F4" s="63" t="s">
        <v>336</v>
      </c>
      <c r="G4" s="18">
        <v>7717</v>
      </c>
      <c r="H4" s="18">
        <v>37917</v>
      </c>
      <c r="I4" s="17" t="s">
        <v>328</v>
      </c>
      <c r="J4" s="30">
        <v>42836</v>
      </c>
      <c r="K4" s="30">
        <v>43038</v>
      </c>
      <c r="L4" s="17">
        <v>995362</v>
      </c>
      <c r="M4" s="47">
        <v>42916</v>
      </c>
      <c r="N4" s="14" t="s">
        <v>290</v>
      </c>
      <c r="O4" s="48">
        <v>42832</v>
      </c>
      <c r="P4" s="29" t="s">
        <v>326</v>
      </c>
      <c r="Q4" s="52">
        <v>4200001326</v>
      </c>
      <c r="R4" s="56"/>
      <c r="S4" s="15"/>
      <c r="T4" s="16"/>
      <c r="U4" s="16"/>
      <c r="V4" s="14"/>
      <c r="W4" s="14"/>
      <c r="X4" s="14"/>
      <c r="Y4" s="14"/>
      <c r="Z4" s="14"/>
      <c r="AA4" s="14"/>
      <c r="AB4" s="14"/>
      <c r="AC4" s="14"/>
      <c r="AD4" s="21"/>
      <c r="AE4" s="17"/>
      <c r="AF4" s="17"/>
      <c r="AG4" s="40"/>
      <c r="AH4" s="17"/>
      <c r="AI4" s="17"/>
      <c r="AJ4" s="17"/>
      <c r="AK4" s="17"/>
      <c r="AL4" s="17"/>
      <c r="AM4" s="17"/>
      <c r="AN4" s="17"/>
      <c r="AO4" s="56"/>
      <c r="AP4" s="17"/>
      <c r="AQ4" s="17"/>
      <c r="AR4" s="14"/>
      <c r="AS4" s="17"/>
      <c r="AT4" s="17"/>
      <c r="AU4" s="17"/>
      <c r="AV4" s="36"/>
      <c r="AW4" s="30"/>
      <c r="AX4" s="56"/>
      <c r="AY4" s="17"/>
      <c r="AZ4" s="18"/>
      <c r="BA4" s="17"/>
      <c r="BB4" s="30"/>
      <c r="BC4" s="17"/>
      <c r="BD4" s="17"/>
      <c r="BE4" s="18"/>
      <c r="BF4" s="20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41"/>
    </row>
    <row r="5" spans="1:69" s="19" customFormat="1" ht="48" x14ac:dyDescent="0.25">
      <c r="A5" s="21" t="s">
        <v>389</v>
      </c>
      <c r="B5" s="64">
        <v>42723</v>
      </c>
      <c r="C5" s="17">
        <v>200000000</v>
      </c>
      <c r="D5" s="49">
        <v>800000000</v>
      </c>
      <c r="E5" s="62" t="s">
        <v>439</v>
      </c>
      <c r="F5" s="63" t="s">
        <v>440</v>
      </c>
      <c r="G5" s="18">
        <v>7717</v>
      </c>
      <c r="H5" s="18">
        <v>57717</v>
      </c>
      <c r="I5" s="17" t="s">
        <v>390</v>
      </c>
      <c r="J5" s="30">
        <v>42877</v>
      </c>
      <c r="K5" s="30">
        <v>43159</v>
      </c>
      <c r="L5" s="17">
        <f>160000000+40000000+80000000</f>
        <v>280000000</v>
      </c>
      <c r="M5" s="47">
        <v>42916</v>
      </c>
      <c r="N5" s="14" t="s">
        <v>290</v>
      </c>
      <c r="O5" s="48">
        <v>42874</v>
      </c>
      <c r="P5" s="29">
        <v>100001049</v>
      </c>
      <c r="Q5" s="52">
        <v>4200001417</v>
      </c>
      <c r="R5" s="56"/>
      <c r="S5" s="15"/>
      <c r="T5" s="16"/>
      <c r="U5" s="16"/>
      <c r="V5" s="14"/>
      <c r="W5" s="14"/>
      <c r="X5" s="14"/>
      <c r="Y5" s="14"/>
      <c r="Z5" s="14"/>
      <c r="AA5" s="14"/>
      <c r="AB5" s="14"/>
      <c r="AC5" s="14"/>
      <c r="AD5" s="21"/>
      <c r="AE5" s="17"/>
      <c r="AF5" s="17"/>
      <c r="AG5" s="40"/>
      <c r="AH5" s="17"/>
      <c r="AI5" s="17"/>
      <c r="AJ5" s="17"/>
      <c r="AK5" s="17"/>
      <c r="AL5" s="17"/>
      <c r="AM5" s="17"/>
      <c r="AN5" s="17"/>
      <c r="AO5" s="56"/>
      <c r="AP5" s="17"/>
      <c r="AQ5" s="17"/>
      <c r="AR5" s="14"/>
      <c r="AS5" s="17"/>
      <c r="AT5" s="17"/>
      <c r="AU5" s="17"/>
      <c r="AV5" s="36"/>
      <c r="AW5" s="30"/>
      <c r="AX5" s="56"/>
      <c r="AY5" s="17"/>
      <c r="AZ5" s="18"/>
      <c r="BA5" s="17"/>
      <c r="BB5" s="30"/>
      <c r="BC5" s="30"/>
      <c r="BD5" s="17"/>
      <c r="BE5" s="18"/>
      <c r="BF5" s="20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41"/>
    </row>
    <row r="6" spans="1:69" s="19" customFormat="1" ht="72" x14ac:dyDescent="0.25">
      <c r="A6" s="21" t="s">
        <v>393</v>
      </c>
      <c r="B6" s="64">
        <v>42720</v>
      </c>
      <c r="C6" s="17">
        <v>200000000</v>
      </c>
      <c r="D6" s="49">
        <v>800000000</v>
      </c>
      <c r="E6" s="62" t="s">
        <v>443</v>
      </c>
      <c r="F6" s="63" t="s">
        <v>444</v>
      </c>
      <c r="G6" s="18">
        <v>7717</v>
      </c>
      <c r="H6" s="18">
        <v>57617</v>
      </c>
      <c r="I6" s="17" t="s">
        <v>394</v>
      </c>
      <c r="J6" s="30">
        <v>42877</v>
      </c>
      <c r="K6" s="30">
        <v>43159</v>
      </c>
      <c r="L6" s="17">
        <f>160000000+40000000+80000000</f>
        <v>280000000</v>
      </c>
      <c r="M6" s="47">
        <v>42916</v>
      </c>
      <c r="N6" s="14" t="s">
        <v>290</v>
      </c>
      <c r="O6" s="48">
        <v>42874</v>
      </c>
      <c r="P6" s="29">
        <v>100001051</v>
      </c>
      <c r="Q6" s="52">
        <v>4200001408</v>
      </c>
      <c r="R6" s="56"/>
      <c r="S6" s="15"/>
      <c r="T6" s="16"/>
      <c r="U6" s="16"/>
      <c r="V6" s="14"/>
      <c r="W6" s="14"/>
      <c r="X6" s="14"/>
      <c r="Y6" s="14"/>
      <c r="Z6" s="14"/>
      <c r="AA6" s="14"/>
      <c r="AB6" s="14"/>
      <c r="AC6" s="14"/>
      <c r="AD6" s="21"/>
      <c r="AE6" s="17"/>
      <c r="AF6" s="17"/>
      <c r="AG6" s="40"/>
      <c r="AH6" s="17"/>
      <c r="AI6" s="17"/>
      <c r="AJ6" s="17"/>
      <c r="AK6" s="17"/>
      <c r="AL6" s="17"/>
      <c r="AM6" s="17"/>
      <c r="AN6" s="17"/>
      <c r="AO6" s="56"/>
      <c r="AP6" s="17"/>
      <c r="AQ6" s="17"/>
      <c r="AR6" s="14"/>
      <c r="AS6" s="17"/>
      <c r="AT6" s="17"/>
      <c r="AU6" s="17"/>
      <c r="AV6" s="36"/>
      <c r="AW6" s="30"/>
      <c r="AX6" s="56"/>
      <c r="AY6" s="17"/>
      <c r="AZ6" s="18"/>
      <c r="BA6" s="17"/>
      <c r="BB6" s="30"/>
      <c r="BC6" s="30"/>
      <c r="BD6" s="17"/>
      <c r="BE6" s="18"/>
      <c r="BF6" s="20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41"/>
    </row>
    <row r="7" spans="1:69" s="19" customFormat="1" ht="60" x14ac:dyDescent="0.25">
      <c r="A7" s="21" t="s">
        <v>388</v>
      </c>
      <c r="B7" s="50">
        <v>42549</v>
      </c>
      <c r="C7" s="17">
        <v>211500000</v>
      </c>
      <c r="D7" s="49">
        <v>681500000</v>
      </c>
      <c r="E7" s="62" t="s">
        <v>436</v>
      </c>
      <c r="F7" s="63" t="s">
        <v>437</v>
      </c>
      <c r="G7" s="18">
        <v>5317</v>
      </c>
      <c r="H7" s="18">
        <v>58217</v>
      </c>
      <c r="I7" s="48" t="s">
        <v>466</v>
      </c>
      <c r="J7" s="30">
        <v>42878</v>
      </c>
      <c r="K7" s="30">
        <v>43242</v>
      </c>
      <c r="L7" s="17">
        <f>136300000+34075000+68150000</f>
        <v>238525000</v>
      </c>
      <c r="M7" s="47">
        <v>42916</v>
      </c>
      <c r="N7" s="14" t="s">
        <v>290</v>
      </c>
      <c r="O7" s="48">
        <v>42877</v>
      </c>
      <c r="P7" s="29">
        <v>400000962</v>
      </c>
      <c r="Q7" s="46">
        <v>5100001498</v>
      </c>
      <c r="R7" s="56"/>
      <c r="S7" s="15"/>
      <c r="T7" s="16"/>
      <c r="U7" s="16"/>
      <c r="V7" s="14"/>
      <c r="W7" s="14"/>
      <c r="X7" s="14"/>
      <c r="Y7" s="14"/>
      <c r="Z7" s="14"/>
      <c r="AA7" s="14"/>
      <c r="AB7" s="14"/>
      <c r="AC7" s="14"/>
      <c r="AD7" s="21"/>
      <c r="AE7" s="17"/>
      <c r="AF7" s="17"/>
      <c r="AG7" s="40"/>
      <c r="AH7" s="17"/>
      <c r="AI7" s="17"/>
      <c r="AJ7" s="17"/>
      <c r="AK7" s="17"/>
      <c r="AL7" s="17"/>
      <c r="AM7" s="17"/>
      <c r="AN7" s="17"/>
      <c r="AO7" s="56"/>
      <c r="AP7" s="17"/>
      <c r="AQ7" s="17"/>
      <c r="AR7" s="14"/>
      <c r="AS7" s="17"/>
      <c r="AT7" s="17"/>
      <c r="AU7" s="17"/>
      <c r="AV7" s="36"/>
      <c r="AW7" s="30"/>
      <c r="AX7" s="56"/>
      <c r="AY7" s="17"/>
      <c r="AZ7" s="18"/>
      <c r="BA7" s="17"/>
      <c r="BB7" s="30"/>
      <c r="BC7" s="17"/>
      <c r="BD7" s="17"/>
      <c r="BE7" s="18"/>
      <c r="BF7" s="20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41"/>
    </row>
    <row r="8" spans="1:69" s="19" customFormat="1" ht="72" x14ac:dyDescent="0.25">
      <c r="A8" s="21" t="s">
        <v>391</v>
      </c>
      <c r="B8" s="61" t="s">
        <v>438</v>
      </c>
      <c r="C8" s="17">
        <v>40000000</v>
      </c>
      <c r="D8" s="49">
        <v>290000000</v>
      </c>
      <c r="E8" s="62" t="s">
        <v>441</v>
      </c>
      <c r="F8" s="63" t="s">
        <v>442</v>
      </c>
      <c r="G8" s="18">
        <v>7717</v>
      </c>
      <c r="H8" s="18">
        <v>58117</v>
      </c>
      <c r="I8" s="17" t="s">
        <v>392</v>
      </c>
      <c r="J8" s="30">
        <v>42877</v>
      </c>
      <c r="K8" s="30">
        <v>43981</v>
      </c>
      <c r="L8" s="17">
        <f>29000000+58000000+14500000</f>
        <v>101500000</v>
      </c>
      <c r="M8" s="47">
        <v>42885</v>
      </c>
      <c r="N8" s="48">
        <v>42916</v>
      </c>
      <c r="O8" s="48">
        <v>42877</v>
      </c>
      <c r="P8" s="29">
        <v>100001056</v>
      </c>
      <c r="Q8" s="52">
        <v>4200001413</v>
      </c>
      <c r="R8" s="56"/>
      <c r="S8" s="15"/>
      <c r="T8" s="16"/>
      <c r="U8" s="16"/>
      <c r="V8" s="14"/>
      <c r="W8" s="14"/>
      <c r="X8" s="14"/>
      <c r="Y8" s="14"/>
      <c r="Z8" s="14"/>
      <c r="AA8" s="14"/>
      <c r="AB8" s="14"/>
      <c r="AC8" s="14"/>
      <c r="AD8" s="21"/>
      <c r="AE8" s="17"/>
      <c r="AF8" s="17"/>
      <c r="AG8" s="40"/>
      <c r="AH8" s="17"/>
      <c r="AI8" s="17"/>
      <c r="AJ8" s="17"/>
      <c r="AK8" s="17"/>
      <c r="AL8" s="17"/>
      <c r="AM8" s="17"/>
      <c r="AN8" s="17"/>
      <c r="AO8" s="56"/>
      <c r="AP8" s="17"/>
      <c r="AQ8" s="17"/>
      <c r="AR8" s="14"/>
      <c r="AS8" s="17"/>
      <c r="AT8" s="17"/>
      <c r="AU8" s="17"/>
      <c r="AV8" s="36"/>
      <c r="AW8" s="30"/>
      <c r="AX8" s="56"/>
      <c r="AY8" s="17"/>
      <c r="AZ8" s="18"/>
      <c r="BA8" s="17"/>
      <c r="BB8" s="30"/>
      <c r="BC8" s="30"/>
      <c r="BD8" s="17"/>
      <c r="BE8" s="18"/>
      <c r="BF8" s="20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41"/>
    </row>
    <row r="9" spans="1:69" s="19" customFormat="1" ht="84" x14ac:dyDescent="0.25">
      <c r="A9" s="21" t="s">
        <v>395</v>
      </c>
      <c r="B9" s="65">
        <v>42634</v>
      </c>
      <c r="C9" s="17">
        <v>21150000</v>
      </c>
      <c r="D9" s="49">
        <v>68150000</v>
      </c>
      <c r="E9" s="62" t="s">
        <v>445</v>
      </c>
      <c r="F9" s="63" t="s">
        <v>446</v>
      </c>
      <c r="G9" s="18">
        <v>5317</v>
      </c>
      <c r="H9" s="18">
        <v>57817</v>
      </c>
      <c r="I9" s="17" t="s">
        <v>396</v>
      </c>
      <c r="J9" s="30">
        <v>42877</v>
      </c>
      <c r="K9" s="30">
        <v>43038</v>
      </c>
      <c r="L9" s="17">
        <f>6815000+3407500+4700000</f>
        <v>14922500</v>
      </c>
      <c r="M9" s="47">
        <v>42824</v>
      </c>
      <c r="N9" s="48">
        <v>42916</v>
      </c>
      <c r="O9" s="48">
        <v>42877</v>
      </c>
      <c r="P9" s="29">
        <v>400000961</v>
      </c>
      <c r="Q9" s="46">
        <v>5100001499</v>
      </c>
      <c r="R9" s="56"/>
      <c r="S9" s="15"/>
      <c r="T9" s="16"/>
      <c r="U9" s="16"/>
      <c r="V9" s="14"/>
      <c r="W9" s="14"/>
      <c r="X9" s="14"/>
      <c r="Y9" s="14"/>
      <c r="Z9" s="14"/>
      <c r="AA9" s="14"/>
      <c r="AB9" s="14"/>
      <c r="AC9" s="14"/>
      <c r="AD9" s="21"/>
      <c r="AE9" s="17"/>
      <c r="AF9" s="17"/>
      <c r="AG9" s="40"/>
      <c r="AH9" s="17"/>
      <c r="AI9" s="17"/>
      <c r="AJ9" s="17"/>
      <c r="AK9" s="17"/>
      <c r="AL9" s="17"/>
      <c r="AM9" s="17"/>
      <c r="AN9" s="17"/>
      <c r="AO9" s="56"/>
      <c r="AP9" s="17"/>
      <c r="AQ9" s="17"/>
      <c r="AR9" s="14"/>
      <c r="AS9" s="17"/>
      <c r="AT9" s="17"/>
      <c r="AU9" s="17"/>
      <c r="AV9" s="36"/>
      <c r="AW9" s="30"/>
      <c r="AX9" s="56"/>
      <c r="AY9" s="17"/>
      <c r="AZ9" s="18"/>
      <c r="BA9" s="17"/>
      <c r="BB9" s="30"/>
      <c r="BC9" s="30"/>
      <c r="BD9" s="17"/>
      <c r="BE9" s="18"/>
      <c r="BF9" s="20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41"/>
    </row>
    <row r="10" spans="1:69" s="19" customFormat="1" ht="84" x14ac:dyDescent="0.25">
      <c r="A10" s="21" t="s">
        <v>322</v>
      </c>
      <c r="B10" s="50">
        <v>42717</v>
      </c>
      <c r="C10" s="17">
        <v>225000000</v>
      </c>
      <c r="D10" s="49">
        <v>675000000</v>
      </c>
      <c r="E10" s="66" t="s">
        <v>431</v>
      </c>
      <c r="F10" s="63" t="s">
        <v>432</v>
      </c>
      <c r="G10" s="18">
        <v>5317</v>
      </c>
      <c r="H10" s="18">
        <v>33417</v>
      </c>
      <c r="I10" s="17" t="s">
        <v>323</v>
      </c>
      <c r="J10" s="30">
        <v>42821</v>
      </c>
      <c r="K10" s="30">
        <v>43159</v>
      </c>
      <c r="L10" s="17">
        <v>247294</v>
      </c>
      <c r="M10" s="47">
        <v>42916</v>
      </c>
      <c r="N10" s="14" t="s">
        <v>290</v>
      </c>
      <c r="O10" s="48">
        <v>42882</v>
      </c>
      <c r="P10" s="29">
        <v>400000796</v>
      </c>
      <c r="Q10" s="46">
        <v>5100001363</v>
      </c>
      <c r="R10" s="56"/>
      <c r="S10" s="15"/>
      <c r="T10" s="16"/>
      <c r="U10" s="16"/>
      <c r="V10" s="14"/>
      <c r="W10" s="14"/>
      <c r="X10" s="14"/>
      <c r="Y10" s="14"/>
      <c r="Z10" s="14"/>
      <c r="AA10" s="14"/>
      <c r="AB10" s="14"/>
      <c r="AC10" s="14"/>
      <c r="AD10" s="21"/>
      <c r="AE10" s="17"/>
      <c r="AF10" s="17"/>
      <c r="AG10" s="40"/>
      <c r="AH10" s="17"/>
      <c r="AI10" s="17"/>
      <c r="AJ10" s="17"/>
      <c r="AK10" s="17"/>
      <c r="AL10" s="17"/>
      <c r="AM10" s="17"/>
      <c r="AN10" s="17"/>
      <c r="AO10" s="56"/>
      <c r="AP10" s="17"/>
      <c r="AQ10" s="17"/>
      <c r="AR10" s="14"/>
      <c r="AS10" s="17"/>
      <c r="AT10" s="17"/>
      <c r="AU10" s="17"/>
      <c r="AV10" s="36"/>
      <c r="AW10" s="30"/>
      <c r="AX10" s="56"/>
      <c r="AY10" s="17"/>
      <c r="AZ10" s="18"/>
      <c r="BA10" s="17"/>
      <c r="BB10" s="30"/>
      <c r="BC10" s="17"/>
      <c r="BD10" s="17"/>
      <c r="BE10" s="18"/>
      <c r="BF10" s="20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41"/>
    </row>
    <row r="11" spans="1:69" s="19" customFormat="1" ht="60" x14ac:dyDescent="0.25">
      <c r="A11" s="21" t="s">
        <v>398</v>
      </c>
      <c r="B11" s="61">
        <v>42720</v>
      </c>
      <c r="C11" s="17">
        <v>32000000</v>
      </c>
      <c r="D11" s="49">
        <v>152000000</v>
      </c>
      <c r="E11" s="62" t="s">
        <v>449</v>
      </c>
      <c r="F11" s="63" t="s">
        <v>450</v>
      </c>
      <c r="G11" s="18">
        <v>7717</v>
      </c>
      <c r="H11" s="14">
        <v>61017</v>
      </c>
      <c r="I11" s="14" t="s">
        <v>467</v>
      </c>
      <c r="J11" s="48">
        <v>42888</v>
      </c>
      <c r="K11" s="48">
        <v>44012</v>
      </c>
      <c r="L11" s="17">
        <f>15200000+304000000+7600000</f>
        <v>326800000</v>
      </c>
      <c r="M11" s="48">
        <v>42916</v>
      </c>
      <c r="N11" s="48">
        <v>42946</v>
      </c>
      <c r="O11" s="48">
        <v>42885</v>
      </c>
      <c r="P11" s="29">
        <v>100001190</v>
      </c>
      <c r="Q11" s="52">
        <v>4200001587</v>
      </c>
      <c r="R11" s="56"/>
      <c r="S11" s="15"/>
      <c r="T11" s="16"/>
      <c r="U11" s="16"/>
      <c r="V11" s="14"/>
      <c r="W11" s="14"/>
      <c r="X11" s="14"/>
      <c r="Y11" s="14"/>
      <c r="Z11" s="14"/>
      <c r="AA11" s="14"/>
      <c r="AB11" s="14"/>
      <c r="AC11" s="14"/>
      <c r="AD11" s="21"/>
      <c r="AE11" s="17"/>
      <c r="AF11" s="17"/>
      <c r="AG11" s="40"/>
      <c r="AH11" s="17"/>
      <c r="AI11" s="17"/>
      <c r="AJ11" s="17"/>
      <c r="AK11" s="17"/>
      <c r="AL11" s="17"/>
      <c r="AM11" s="17"/>
      <c r="AN11" s="17"/>
      <c r="AO11" s="56"/>
      <c r="AP11" s="17"/>
      <c r="AQ11" s="17"/>
      <c r="AR11" s="14"/>
      <c r="AS11" s="17"/>
      <c r="AT11" s="17"/>
      <c r="AU11" s="17"/>
      <c r="AV11" s="36"/>
      <c r="AW11" s="30"/>
      <c r="AX11" s="56"/>
      <c r="AY11" s="17"/>
      <c r="AZ11" s="18"/>
      <c r="BA11" s="17"/>
      <c r="BB11" s="30"/>
      <c r="BC11" s="30"/>
      <c r="BD11" s="17"/>
      <c r="BE11" s="18"/>
      <c r="BF11" s="20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41"/>
    </row>
    <row r="12" spans="1:69" s="19" customFormat="1" ht="72" x14ac:dyDescent="0.25">
      <c r="A12" s="21" t="s">
        <v>399</v>
      </c>
      <c r="B12" s="61">
        <v>42720</v>
      </c>
      <c r="C12" s="17">
        <v>270000000</v>
      </c>
      <c r="D12" s="49">
        <v>870000000</v>
      </c>
      <c r="E12" s="62" t="s">
        <v>451</v>
      </c>
      <c r="F12" s="63" t="s">
        <v>452</v>
      </c>
      <c r="G12" s="18">
        <v>7717</v>
      </c>
      <c r="H12" s="14">
        <v>62017</v>
      </c>
      <c r="I12" s="14">
        <v>1758625</v>
      </c>
      <c r="J12" s="48">
        <v>42886</v>
      </c>
      <c r="K12" s="48">
        <v>44012</v>
      </c>
      <c r="L12" s="17">
        <f>87000000+174000000+43500000</f>
        <v>304500000</v>
      </c>
      <c r="M12" s="48">
        <v>42885</v>
      </c>
      <c r="N12" s="48">
        <v>42946</v>
      </c>
      <c r="O12" s="48">
        <v>42886</v>
      </c>
      <c r="P12" s="29">
        <v>100001197</v>
      </c>
      <c r="Q12" s="52">
        <v>4200001589</v>
      </c>
      <c r="R12" s="56"/>
      <c r="S12" s="15"/>
      <c r="T12" s="16"/>
      <c r="U12" s="16"/>
      <c r="V12" s="14"/>
      <c r="W12" s="14"/>
      <c r="X12" s="14"/>
      <c r="Y12" s="14"/>
      <c r="Z12" s="14"/>
      <c r="AA12" s="14"/>
      <c r="AB12" s="14"/>
      <c r="AC12" s="14"/>
      <c r="AD12" s="21"/>
      <c r="AE12" s="17"/>
      <c r="AF12" s="17"/>
      <c r="AG12" s="40"/>
      <c r="AH12" s="17"/>
      <c r="AI12" s="17"/>
      <c r="AJ12" s="17"/>
      <c r="AK12" s="17"/>
      <c r="AL12" s="17"/>
      <c r="AM12" s="17"/>
      <c r="AN12" s="17"/>
      <c r="AO12" s="56"/>
      <c r="AP12" s="17"/>
      <c r="AQ12" s="17"/>
      <c r="AR12" s="14"/>
      <c r="AS12" s="17"/>
      <c r="AT12" s="17"/>
      <c r="AU12" s="17"/>
      <c r="AV12" s="36"/>
      <c r="AW12" s="30"/>
      <c r="AX12" s="56"/>
      <c r="AY12" s="17"/>
      <c r="AZ12" s="18"/>
      <c r="BA12" s="17"/>
      <c r="BB12" s="30"/>
      <c r="BC12" s="30"/>
      <c r="BD12" s="17"/>
      <c r="BE12" s="18"/>
      <c r="BF12" s="20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41"/>
    </row>
    <row r="13" spans="1:69" s="19" customFormat="1" ht="108" x14ac:dyDescent="0.25">
      <c r="A13" s="21" t="s">
        <v>401</v>
      </c>
      <c r="B13" s="64">
        <v>42725</v>
      </c>
      <c r="C13" s="17">
        <v>200000000</v>
      </c>
      <c r="D13" s="49">
        <v>800000000</v>
      </c>
      <c r="E13" s="62" t="s">
        <v>455</v>
      </c>
      <c r="F13" s="63" t="s">
        <v>456</v>
      </c>
      <c r="G13" s="18">
        <v>7717</v>
      </c>
      <c r="H13" s="14">
        <v>62117</v>
      </c>
      <c r="I13" s="14" t="s">
        <v>468</v>
      </c>
      <c r="J13" s="48">
        <v>42891</v>
      </c>
      <c r="K13" s="48">
        <v>44165</v>
      </c>
      <c r="L13" s="17">
        <f>160000000+40000000+80000000</f>
        <v>280000000</v>
      </c>
      <c r="M13" s="48">
        <v>42885</v>
      </c>
      <c r="N13" s="48">
        <v>42946</v>
      </c>
      <c r="O13" s="48">
        <v>42886</v>
      </c>
      <c r="P13" s="29" t="s">
        <v>326</v>
      </c>
      <c r="Q13" s="46" t="s">
        <v>326</v>
      </c>
      <c r="R13" s="56"/>
      <c r="S13" s="15"/>
      <c r="T13" s="16"/>
      <c r="U13" s="16"/>
      <c r="V13" s="14"/>
      <c r="W13" s="14"/>
      <c r="X13" s="14"/>
      <c r="Y13" s="14"/>
      <c r="Z13" s="14"/>
      <c r="AA13" s="14"/>
      <c r="AB13" s="14"/>
      <c r="AC13" s="14"/>
      <c r="AD13" s="21"/>
      <c r="AE13" s="17"/>
      <c r="AF13" s="17"/>
      <c r="AG13" s="40"/>
      <c r="AH13" s="17"/>
      <c r="AI13" s="17"/>
      <c r="AJ13" s="17"/>
      <c r="AK13" s="17"/>
      <c r="AL13" s="17"/>
      <c r="AM13" s="17"/>
      <c r="AN13" s="17"/>
      <c r="AO13" s="56"/>
      <c r="AP13" s="17"/>
      <c r="AQ13" s="17"/>
      <c r="AR13" s="14"/>
      <c r="AS13" s="17"/>
      <c r="AT13" s="17"/>
      <c r="AU13" s="17"/>
      <c r="AV13" s="36"/>
      <c r="AW13" s="30"/>
      <c r="AX13" s="56"/>
      <c r="AY13" s="17"/>
      <c r="AZ13" s="18"/>
      <c r="BA13" s="17"/>
      <c r="BB13" s="30"/>
      <c r="BC13" s="30"/>
      <c r="BD13" s="17"/>
      <c r="BE13" s="18"/>
      <c r="BF13" s="20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41"/>
    </row>
    <row r="14" spans="1:69" s="19" customFormat="1" ht="60" x14ac:dyDescent="0.25">
      <c r="A14" s="21" t="s">
        <v>402</v>
      </c>
      <c r="B14" s="61">
        <v>42725</v>
      </c>
      <c r="C14" s="17">
        <v>40000000</v>
      </c>
      <c r="D14" s="49">
        <v>190000000</v>
      </c>
      <c r="E14" s="62" t="s">
        <v>412</v>
      </c>
      <c r="F14" s="63" t="s">
        <v>457</v>
      </c>
      <c r="G14" s="18">
        <v>7717</v>
      </c>
      <c r="H14" s="14">
        <v>61217</v>
      </c>
      <c r="I14" s="14" t="s">
        <v>469</v>
      </c>
      <c r="J14" s="48">
        <v>42888</v>
      </c>
      <c r="K14" s="48">
        <v>44042</v>
      </c>
      <c r="L14" s="17">
        <f>38000000+9500000+19000000</f>
        <v>66500000</v>
      </c>
      <c r="M14" s="48">
        <v>42885</v>
      </c>
      <c r="N14" s="48">
        <v>42946</v>
      </c>
      <c r="O14" s="48">
        <v>42886</v>
      </c>
      <c r="P14" s="29" t="s">
        <v>326</v>
      </c>
      <c r="Q14" s="46" t="s">
        <v>326</v>
      </c>
      <c r="R14" s="56"/>
      <c r="S14" s="15"/>
      <c r="T14" s="16"/>
      <c r="U14" s="16"/>
      <c r="V14" s="14"/>
      <c r="W14" s="14"/>
      <c r="X14" s="14"/>
      <c r="Y14" s="14"/>
      <c r="Z14" s="14"/>
      <c r="AA14" s="14"/>
      <c r="AB14" s="14"/>
      <c r="AC14" s="14"/>
      <c r="AD14" s="21"/>
      <c r="AE14" s="17"/>
      <c r="AF14" s="17"/>
      <c r="AG14" s="40"/>
      <c r="AH14" s="17"/>
      <c r="AI14" s="17"/>
      <c r="AJ14" s="17"/>
      <c r="AK14" s="17"/>
      <c r="AL14" s="17"/>
      <c r="AM14" s="17"/>
      <c r="AN14" s="17"/>
      <c r="AO14" s="56"/>
      <c r="AP14" s="17"/>
      <c r="AQ14" s="17"/>
      <c r="AR14" s="14"/>
      <c r="AS14" s="17"/>
      <c r="AT14" s="17"/>
      <c r="AU14" s="17"/>
      <c r="AV14" s="36"/>
      <c r="AW14" s="30"/>
      <c r="AX14" s="56"/>
      <c r="AY14" s="17"/>
      <c r="AZ14" s="18"/>
      <c r="BA14" s="17"/>
      <c r="BB14" s="30"/>
      <c r="BC14" s="30"/>
      <c r="BD14" s="17"/>
      <c r="BE14" s="18"/>
      <c r="BF14" s="20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41"/>
    </row>
    <row r="15" spans="1:69" s="19" customFormat="1" ht="72" x14ac:dyDescent="0.25">
      <c r="A15" s="21" t="s">
        <v>391</v>
      </c>
      <c r="B15" s="67" t="s">
        <v>438</v>
      </c>
      <c r="C15" s="17">
        <v>40000000</v>
      </c>
      <c r="D15" s="49">
        <v>330000000</v>
      </c>
      <c r="E15" s="62" t="s">
        <v>441</v>
      </c>
      <c r="F15" s="63" t="s">
        <v>442</v>
      </c>
      <c r="G15" s="18">
        <v>7717</v>
      </c>
      <c r="H15" s="14">
        <v>61117</v>
      </c>
      <c r="I15" s="14">
        <v>1757024</v>
      </c>
      <c r="J15" s="48">
        <v>42886</v>
      </c>
      <c r="K15" s="48">
        <v>44042</v>
      </c>
      <c r="L15" s="17">
        <f>33000000+66000000+16500000</f>
        <v>115500000</v>
      </c>
      <c r="M15" s="48">
        <v>42885</v>
      </c>
      <c r="N15" s="48">
        <v>42946</v>
      </c>
      <c r="O15" s="48">
        <v>42886</v>
      </c>
      <c r="P15" s="29">
        <v>100001200</v>
      </c>
      <c r="Q15" s="52">
        <v>4200001592</v>
      </c>
      <c r="R15" s="56"/>
      <c r="S15" s="15"/>
      <c r="T15" s="16"/>
      <c r="U15" s="16"/>
      <c r="V15" s="14"/>
      <c r="W15" s="14"/>
      <c r="X15" s="14"/>
      <c r="Y15" s="14"/>
      <c r="Z15" s="14"/>
      <c r="AA15" s="14"/>
      <c r="AB15" s="14"/>
      <c r="AC15" s="14"/>
      <c r="AD15" s="21"/>
      <c r="AE15" s="17"/>
      <c r="AF15" s="17"/>
      <c r="AG15" s="40"/>
      <c r="AH15" s="17"/>
      <c r="AI15" s="17"/>
      <c r="AJ15" s="17"/>
      <c r="AK15" s="17"/>
      <c r="AL15" s="17"/>
      <c r="AM15" s="17"/>
      <c r="AN15" s="17"/>
      <c r="AO15" s="56"/>
      <c r="AP15" s="17"/>
      <c r="AQ15" s="17"/>
      <c r="AR15" s="14"/>
      <c r="AS15" s="17"/>
      <c r="AT15" s="17"/>
      <c r="AU15" s="17"/>
      <c r="AV15" s="36"/>
      <c r="AW15" s="30"/>
      <c r="AX15" s="56"/>
      <c r="AY15" s="17"/>
      <c r="AZ15" s="18"/>
      <c r="BA15" s="17"/>
      <c r="BB15" s="30"/>
      <c r="BC15" s="30"/>
      <c r="BD15" s="17"/>
      <c r="BE15" s="18"/>
      <c r="BF15" s="20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41"/>
    </row>
    <row r="16" spans="1:69" s="19" customFormat="1" ht="60" x14ac:dyDescent="0.25">
      <c r="A16" s="21" t="s">
        <v>400</v>
      </c>
      <c r="B16" s="67">
        <v>42725</v>
      </c>
      <c r="C16" s="17">
        <v>40000000</v>
      </c>
      <c r="D16" s="49">
        <v>140000000</v>
      </c>
      <c r="E16" s="62" t="s">
        <v>453</v>
      </c>
      <c r="F16" s="63" t="s">
        <v>454</v>
      </c>
      <c r="G16" s="18">
        <v>7717</v>
      </c>
      <c r="H16" s="14">
        <v>62217</v>
      </c>
      <c r="I16" s="14">
        <v>1759296</v>
      </c>
      <c r="J16" s="48">
        <v>42892</v>
      </c>
      <c r="K16" s="48">
        <v>44043</v>
      </c>
      <c r="L16" s="17">
        <f>14000000+28000000+7000000</f>
        <v>49000000</v>
      </c>
      <c r="M16" s="48">
        <v>42946</v>
      </c>
      <c r="N16" s="14" t="s">
        <v>290</v>
      </c>
      <c r="O16" s="48">
        <v>42891</v>
      </c>
      <c r="P16" s="29" t="s">
        <v>326</v>
      </c>
      <c r="Q16" s="46">
        <v>4200001827</v>
      </c>
      <c r="R16" s="56"/>
      <c r="S16" s="15"/>
      <c r="T16" s="16"/>
      <c r="U16" s="16"/>
      <c r="V16" s="14"/>
      <c r="W16" s="14"/>
      <c r="X16" s="14"/>
      <c r="Y16" s="14"/>
      <c r="Z16" s="14"/>
      <c r="AA16" s="14"/>
      <c r="AB16" s="14"/>
      <c r="AC16" s="14"/>
      <c r="AD16" s="21"/>
      <c r="AE16" s="17"/>
      <c r="AF16" s="17"/>
      <c r="AG16" s="40"/>
      <c r="AH16" s="17"/>
      <c r="AI16" s="17"/>
      <c r="AJ16" s="17"/>
      <c r="AK16" s="17"/>
      <c r="AL16" s="17"/>
      <c r="AM16" s="17"/>
      <c r="AN16" s="17"/>
      <c r="AO16" s="56"/>
      <c r="AP16" s="17"/>
      <c r="AQ16" s="17"/>
      <c r="AR16" s="14"/>
      <c r="AS16" s="17"/>
      <c r="AT16" s="17"/>
      <c r="AU16" s="17"/>
      <c r="AV16" s="36"/>
      <c r="AW16" s="30"/>
      <c r="AX16" s="56"/>
      <c r="AY16" s="17"/>
      <c r="AZ16" s="18"/>
      <c r="BA16" s="17"/>
      <c r="BB16" s="30"/>
      <c r="BC16" s="30"/>
      <c r="BD16" s="17"/>
      <c r="BE16" s="18"/>
      <c r="BF16" s="20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41"/>
    </row>
    <row r="17" spans="1:69" s="19" customFormat="1" ht="60" x14ac:dyDescent="0.25">
      <c r="A17" s="21" t="s">
        <v>397</v>
      </c>
      <c r="B17" s="64">
        <v>42717</v>
      </c>
      <c r="C17" s="17">
        <v>12000000</v>
      </c>
      <c r="D17" s="49">
        <v>70000000</v>
      </c>
      <c r="E17" s="62" t="s">
        <v>447</v>
      </c>
      <c r="F17" s="63" t="s">
        <v>448</v>
      </c>
      <c r="G17" s="18">
        <v>7717</v>
      </c>
      <c r="H17" s="14">
        <v>63217</v>
      </c>
      <c r="I17" s="14">
        <v>6908</v>
      </c>
      <c r="J17" s="48">
        <v>42901</v>
      </c>
      <c r="K17" s="48">
        <v>44042</v>
      </c>
      <c r="L17" s="17">
        <f>7000600+3500300+3500300</f>
        <v>14001200</v>
      </c>
      <c r="M17" s="48">
        <v>43008</v>
      </c>
      <c r="N17" s="14" t="s">
        <v>290</v>
      </c>
      <c r="O17" s="48">
        <v>42898</v>
      </c>
      <c r="P17" s="29">
        <v>100001291</v>
      </c>
      <c r="Q17" s="52">
        <v>4200001669</v>
      </c>
      <c r="R17" s="56"/>
      <c r="S17" s="15"/>
      <c r="T17" s="16"/>
      <c r="U17" s="16"/>
      <c r="V17" s="14"/>
      <c r="W17" s="14"/>
      <c r="X17" s="14"/>
      <c r="Y17" s="14"/>
      <c r="Z17" s="14"/>
      <c r="AA17" s="14"/>
      <c r="AB17" s="14"/>
      <c r="AC17" s="14"/>
      <c r="AD17" s="21"/>
      <c r="AE17" s="17"/>
      <c r="AF17" s="17"/>
      <c r="AG17" s="40"/>
      <c r="AH17" s="17"/>
      <c r="AI17" s="17"/>
      <c r="AJ17" s="17"/>
      <c r="AK17" s="17"/>
      <c r="AL17" s="17"/>
      <c r="AM17" s="17"/>
      <c r="AN17" s="17"/>
      <c r="AO17" s="56"/>
      <c r="AP17" s="17"/>
      <c r="AQ17" s="17"/>
      <c r="AR17" s="14"/>
      <c r="AS17" s="17"/>
      <c r="AT17" s="17"/>
      <c r="AU17" s="17"/>
      <c r="AV17" s="36"/>
      <c r="AW17" s="30"/>
      <c r="AX17" s="56"/>
      <c r="AY17" s="17"/>
      <c r="AZ17" s="18"/>
      <c r="BA17" s="17"/>
      <c r="BB17" s="30"/>
      <c r="BC17" s="30"/>
      <c r="BD17" s="17"/>
      <c r="BE17" s="18"/>
      <c r="BF17" s="20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41"/>
    </row>
    <row r="18" spans="1:69" s="19" customFormat="1" ht="72" x14ac:dyDescent="0.25">
      <c r="A18" s="21" t="s">
        <v>393</v>
      </c>
      <c r="B18" s="64">
        <v>42720</v>
      </c>
      <c r="C18" s="17">
        <v>100000000</v>
      </c>
      <c r="D18" s="49">
        <v>900000000</v>
      </c>
      <c r="E18" s="62" t="s">
        <v>443</v>
      </c>
      <c r="F18" s="63" t="s">
        <v>444</v>
      </c>
      <c r="G18" s="18">
        <v>7717</v>
      </c>
      <c r="H18" s="14">
        <v>68017</v>
      </c>
      <c r="I18" s="48" t="s">
        <v>470</v>
      </c>
      <c r="J18" s="48">
        <v>42907</v>
      </c>
      <c r="K18" s="48">
        <v>44150</v>
      </c>
      <c r="L18" s="17">
        <f>180000000+45000000+90000000</f>
        <v>315000000</v>
      </c>
      <c r="M18" s="48">
        <v>42916</v>
      </c>
      <c r="N18" s="48">
        <v>42931</v>
      </c>
      <c r="O18" s="48">
        <v>42900</v>
      </c>
      <c r="P18" s="29">
        <v>100001196</v>
      </c>
      <c r="Q18" s="46">
        <v>4200001590</v>
      </c>
      <c r="R18" s="56"/>
      <c r="S18" s="15"/>
      <c r="T18" s="16"/>
      <c r="U18" s="16"/>
      <c r="V18" s="14"/>
      <c r="W18" s="14"/>
      <c r="X18" s="14"/>
      <c r="Y18" s="14"/>
      <c r="Z18" s="14"/>
      <c r="AA18" s="14"/>
      <c r="AB18" s="14"/>
      <c r="AC18" s="14"/>
      <c r="AD18" s="21"/>
      <c r="AE18" s="17"/>
      <c r="AF18" s="17"/>
      <c r="AG18" s="40"/>
      <c r="AH18" s="17"/>
      <c r="AI18" s="17"/>
      <c r="AJ18" s="17"/>
      <c r="AK18" s="17"/>
      <c r="AL18" s="17"/>
      <c r="AM18" s="17"/>
      <c r="AN18" s="17"/>
      <c r="AO18" s="56"/>
      <c r="AP18" s="17"/>
      <c r="AQ18" s="17"/>
      <c r="AR18" s="14"/>
      <c r="AS18" s="17"/>
      <c r="AT18" s="17"/>
      <c r="AU18" s="17"/>
      <c r="AV18" s="36"/>
      <c r="AW18" s="30"/>
      <c r="AX18" s="56"/>
      <c r="AY18" s="17"/>
      <c r="AZ18" s="18"/>
      <c r="BA18" s="17"/>
      <c r="BB18" s="30"/>
      <c r="BC18" s="30"/>
      <c r="BD18" s="17"/>
      <c r="BE18" s="18"/>
      <c r="BF18" s="20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41"/>
    </row>
    <row r="19" spans="1:69" s="19" customFormat="1" ht="48" x14ac:dyDescent="0.25">
      <c r="A19" s="21" t="s">
        <v>389</v>
      </c>
      <c r="B19" s="64">
        <v>42723</v>
      </c>
      <c r="C19" s="17">
        <v>100000000</v>
      </c>
      <c r="D19" s="49">
        <v>900000000</v>
      </c>
      <c r="E19" s="62" t="s">
        <v>439</v>
      </c>
      <c r="F19" s="63" t="s">
        <v>440</v>
      </c>
      <c r="G19" s="18">
        <v>7717</v>
      </c>
      <c r="H19" s="14">
        <v>67917</v>
      </c>
      <c r="I19" s="17" t="s">
        <v>390</v>
      </c>
      <c r="J19" s="14" t="s">
        <v>471</v>
      </c>
      <c r="K19" s="48">
        <v>44150</v>
      </c>
      <c r="L19" s="17">
        <f>180000000+45000000+90000000</f>
        <v>315000000</v>
      </c>
      <c r="M19" s="48">
        <v>42916</v>
      </c>
      <c r="N19" s="48">
        <v>42931</v>
      </c>
      <c r="O19" s="48">
        <v>42900</v>
      </c>
      <c r="P19" s="29" t="s">
        <v>326</v>
      </c>
      <c r="Q19" s="46" t="s">
        <v>326</v>
      </c>
      <c r="R19" s="56"/>
      <c r="S19" s="15"/>
      <c r="T19" s="16"/>
      <c r="U19" s="16"/>
      <c r="V19" s="14"/>
      <c r="W19" s="14"/>
      <c r="X19" s="14"/>
      <c r="Y19" s="14"/>
      <c r="Z19" s="14"/>
      <c r="AA19" s="14"/>
      <c r="AB19" s="14"/>
      <c r="AC19" s="14"/>
      <c r="AD19" s="21"/>
      <c r="AE19" s="17"/>
      <c r="AF19" s="17"/>
      <c r="AG19" s="40"/>
      <c r="AH19" s="17"/>
      <c r="AI19" s="17"/>
      <c r="AJ19" s="17"/>
      <c r="AK19" s="17"/>
      <c r="AL19" s="17"/>
      <c r="AM19" s="17"/>
      <c r="AN19" s="17"/>
      <c r="AO19" s="56"/>
      <c r="AP19" s="17"/>
      <c r="AQ19" s="17"/>
      <c r="AR19" s="14"/>
      <c r="AS19" s="17"/>
      <c r="AT19" s="17"/>
      <c r="AU19" s="17"/>
      <c r="AV19" s="36"/>
      <c r="AW19" s="30"/>
      <c r="AX19" s="56"/>
      <c r="AY19" s="17"/>
      <c r="AZ19" s="18"/>
      <c r="BA19" s="17"/>
      <c r="BB19" s="30"/>
      <c r="BC19" s="30"/>
      <c r="BD19" s="17"/>
      <c r="BE19" s="18"/>
      <c r="BF19" s="20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41"/>
    </row>
    <row r="20" spans="1:69" s="19" customFormat="1" ht="72" x14ac:dyDescent="0.25">
      <c r="A20" s="21" t="s">
        <v>413</v>
      </c>
      <c r="B20" s="65">
        <v>42716</v>
      </c>
      <c r="C20" s="17">
        <v>9000000</v>
      </c>
      <c r="D20" s="49">
        <v>29000000</v>
      </c>
      <c r="E20" s="62" t="s">
        <v>460</v>
      </c>
      <c r="F20" s="63" t="s">
        <v>461</v>
      </c>
      <c r="G20" s="18">
        <v>5317</v>
      </c>
      <c r="H20" s="14">
        <v>66517</v>
      </c>
      <c r="I20" s="14" t="s">
        <v>472</v>
      </c>
      <c r="J20" s="48">
        <v>42906</v>
      </c>
      <c r="K20" s="48">
        <v>44201</v>
      </c>
      <c r="L20" s="17">
        <f>2900000+1450000+1450000</f>
        <v>5800000</v>
      </c>
      <c r="M20" s="48">
        <v>42916</v>
      </c>
      <c r="N20" s="48">
        <v>42977</v>
      </c>
      <c r="O20" s="48">
        <v>42901</v>
      </c>
      <c r="P20" s="29">
        <v>400001022</v>
      </c>
      <c r="Q20" s="46">
        <v>5100001547</v>
      </c>
      <c r="R20" s="56"/>
      <c r="S20" s="15"/>
      <c r="T20" s="16"/>
      <c r="U20" s="16"/>
      <c r="V20" s="14"/>
      <c r="W20" s="14"/>
      <c r="X20" s="14"/>
      <c r="Y20" s="14"/>
      <c r="Z20" s="14"/>
      <c r="AA20" s="14"/>
      <c r="AB20" s="14"/>
      <c r="AC20" s="14"/>
      <c r="AD20" s="21"/>
      <c r="AE20" s="17"/>
      <c r="AF20" s="17"/>
      <c r="AG20" s="40"/>
      <c r="AH20" s="17"/>
      <c r="AI20" s="17"/>
      <c r="AJ20" s="17"/>
      <c r="AK20" s="17"/>
      <c r="AL20" s="17"/>
      <c r="AM20" s="17"/>
      <c r="AN20" s="17"/>
      <c r="AO20" s="56"/>
      <c r="AP20" s="17"/>
      <c r="AQ20" s="17"/>
      <c r="AR20" s="14"/>
      <c r="AS20" s="17"/>
      <c r="AT20" s="17"/>
      <c r="AU20" s="17"/>
      <c r="AV20" s="36"/>
      <c r="AW20" s="30"/>
      <c r="AX20" s="56"/>
      <c r="AY20" s="17"/>
      <c r="AZ20" s="18"/>
      <c r="BA20" s="17"/>
      <c r="BB20" s="30"/>
      <c r="BC20" s="30"/>
      <c r="BD20" s="17"/>
      <c r="BE20" s="18"/>
      <c r="BF20" s="20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41"/>
    </row>
    <row r="21" spans="1:69" s="19" customFormat="1" ht="84" x14ac:dyDescent="0.25">
      <c r="A21" s="21" t="s">
        <v>415</v>
      </c>
      <c r="B21" s="65">
        <v>42717</v>
      </c>
      <c r="C21" s="17">
        <v>22500000</v>
      </c>
      <c r="D21" s="49">
        <v>72500000</v>
      </c>
      <c r="E21" s="62" t="s">
        <v>458</v>
      </c>
      <c r="F21" s="63" t="s">
        <v>459</v>
      </c>
      <c r="G21" s="42" t="s">
        <v>414</v>
      </c>
      <c r="H21" s="14">
        <v>66417</v>
      </c>
      <c r="I21" s="14" t="s">
        <v>473</v>
      </c>
      <c r="J21" s="48">
        <v>42902</v>
      </c>
      <c r="K21" s="48">
        <v>44201</v>
      </c>
      <c r="L21" s="17">
        <f>7250000+3625000+3625000</f>
        <v>14500000</v>
      </c>
      <c r="M21" s="48">
        <v>42916</v>
      </c>
      <c r="N21" s="48">
        <v>42977</v>
      </c>
      <c r="O21" s="48">
        <v>42901</v>
      </c>
      <c r="P21" s="29">
        <v>400001024</v>
      </c>
      <c r="Q21" s="46">
        <v>5100001548</v>
      </c>
      <c r="R21" s="56"/>
      <c r="S21" s="15"/>
      <c r="T21" s="16"/>
      <c r="U21" s="16"/>
      <c r="V21" s="14"/>
      <c r="W21" s="14"/>
      <c r="X21" s="14"/>
      <c r="Y21" s="14"/>
      <c r="Z21" s="14"/>
      <c r="AA21" s="14"/>
      <c r="AB21" s="14"/>
      <c r="AC21" s="14"/>
      <c r="AD21" s="21"/>
      <c r="AE21" s="17"/>
      <c r="AF21" s="17"/>
      <c r="AG21" s="40"/>
      <c r="AH21" s="17"/>
      <c r="AI21" s="17"/>
      <c r="AJ21" s="17"/>
      <c r="AK21" s="17"/>
      <c r="AL21" s="17"/>
      <c r="AM21" s="17"/>
      <c r="AN21" s="17"/>
      <c r="AO21" s="56"/>
      <c r="AP21" s="17"/>
      <c r="AQ21" s="17"/>
      <c r="AR21" s="14"/>
      <c r="AS21" s="17"/>
      <c r="AT21" s="17"/>
      <c r="AU21" s="17"/>
      <c r="AV21" s="36"/>
      <c r="AW21" s="30"/>
      <c r="AX21" s="56"/>
      <c r="AY21" s="17"/>
      <c r="AZ21" s="42"/>
      <c r="BA21" s="17"/>
      <c r="BB21" s="30"/>
      <c r="BC21" s="30"/>
      <c r="BD21" s="17"/>
      <c r="BE21" s="18"/>
      <c r="BF21" s="20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41"/>
    </row>
    <row r="22" spans="1:69" s="19" customFormat="1" ht="84" x14ac:dyDescent="0.25">
      <c r="A22" s="21" t="s">
        <v>416</v>
      </c>
      <c r="B22" s="61">
        <v>42720</v>
      </c>
      <c r="C22" s="17">
        <v>63000000</v>
      </c>
      <c r="D22" s="49">
        <v>203000000</v>
      </c>
      <c r="E22" s="62" t="s">
        <v>462</v>
      </c>
      <c r="F22" s="63" t="s">
        <v>463</v>
      </c>
      <c r="G22" s="18">
        <v>5317</v>
      </c>
      <c r="H22" s="14">
        <v>66617</v>
      </c>
      <c r="I22" s="14">
        <v>2746166</v>
      </c>
      <c r="J22" s="48">
        <v>42906</v>
      </c>
      <c r="K22" s="48">
        <v>44546</v>
      </c>
      <c r="L22" s="17">
        <f>40600000+20300000+10150000</f>
        <v>71050000</v>
      </c>
      <c r="M22" s="48">
        <v>42916</v>
      </c>
      <c r="N22" s="48">
        <v>42977</v>
      </c>
      <c r="O22" s="48">
        <v>42901</v>
      </c>
      <c r="P22" s="29">
        <v>400001023</v>
      </c>
      <c r="Q22" s="46">
        <v>5100001549</v>
      </c>
      <c r="R22" s="56"/>
      <c r="S22" s="15"/>
      <c r="T22" s="16"/>
      <c r="U22" s="16"/>
      <c r="V22" s="14"/>
      <c r="W22" s="14"/>
      <c r="X22" s="14"/>
      <c r="Y22" s="14"/>
      <c r="Z22" s="14"/>
      <c r="AA22" s="14"/>
      <c r="AB22" s="14"/>
      <c r="AC22" s="14"/>
      <c r="AD22" s="21"/>
      <c r="AE22" s="17"/>
      <c r="AF22" s="17"/>
      <c r="AG22" s="40"/>
      <c r="AH22" s="17"/>
      <c r="AI22" s="17"/>
      <c r="AJ22" s="17"/>
      <c r="AK22" s="17"/>
      <c r="AL22" s="17"/>
      <c r="AM22" s="17"/>
      <c r="AN22" s="17"/>
      <c r="AO22" s="56"/>
      <c r="AP22" s="17"/>
      <c r="AQ22" s="17"/>
      <c r="AR22" s="14"/>
      <c r="AS22" s="17"/>
      <c r="AT22" s="17"/>
      <c r="AU22" s="17"/>
      <c r="AV22" s="36"/>
      <c r="AW22" s="30"/>
      <c r="AX22" s="56"/>
      <c r="AY22" s="17"/>
      <c r="AZ22" s="18"/>
      <c r="BA22" s="17"/>
      <c r="BB22" s="30"/>
      <c r="BC22" s="30"/>
      <c r="BD22" s="17"/>
      <c r="BE22" s="18"/>
      <c r="BF22" s="20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41"/>
    </row>
    <row r="23" spans="1:69" s="19" customFormat="1" ht="60" x14ac:dyDescent="0.25">
      <c r="A23" s="21" t="s">
        <v>397</v>
      </c>
      <c r="B23" s="64">
        <v>42717</v>
      </c>
      <c r="C23" s="17">
        <v>10000000</v>
      </c>
      <c r="D23" s="49">
        <v>80000000</v>
      </c>
      <c r="E23" s="62" t="s">
        <v>447</v>
      </c>
      <c r="F23" s="63" t="s">
        <v>448</v>
      </c>
      <c r="G23" s="18">
        <v>7717</v>
      </c>
      <c r="H23" s="14">
        <v>71217</v>
      </c>
      <c r="I23" s="14">
        <v>6908</v>
      </c>
      <c r="J23" s="48">
        <v>42914</v>
      </c>
      <c r="K23" s="48">
        <v>44042</v>
      </c>
      <c r="L23" s="17">
        <f>8000600+4000300+4000300</f>
        <v>16001200</v>
      </c>
      <c r="M23" s="48">
        <v>42946</v>
      </c>
      <c r="N23" s="14" t="s">
        <v>290</v>
      </c>
      <c r="O23" s="48">
        <v>42909</v>
      </c>
      <c r="P23" s="29">
        <v>100001186</v>
      </c>
      <c r="Q23" s="52">
        <v>4200001562</v>
      </c>
      <c r="R23" s="56"/>
      <c r="S23" s="15"/>
      <c r="T23" s="16"/>
      <c r="U23" s="16"/>
      <c r="V23" s="14"/>
      <c r="W23" s="14"/>
      <c r="X23" s="14"/>
      <c r="Y23" s="14"/>
      <c r="Z23" s="14"/>
      <c r="AA23" s="14"/>
      <c r="AB23" s="14"/>
      <c r="AC23" s="14"/>
      <c r="AD23" s="21"/>
      <c r="AE23" s="17"/>
      <c r="AF23" s="17"/>
      <c r="AG23" s="40"/>
      <c r="AH23" s="17"/>
      <c r="AI23" s="17"/>
      <c r="AJ23" s="17"/>
      <c r="AK23" s="17"/>
      <c r="AL23" s="17"/>
      <c r="AM23" s="17"/>
      <c r="AN23" s="17"/>
      <c r="AO23" s="56"/>
      <c r="AP23" s="17"/>
      <c r="AQ23" s="17"/>
      <c r="AR23" s="14"/>
      <c r="AS23" s="17"/>
      <c r="AT23" s="17"/>
      <c r="AU23" s="17"/>
      <c r="AV23" s="36"/>
      <c r="AW23" s="30"/>
      <c r="AX23" s="56"/>
      <c r="AY23" s="17"/>
      <c r="AZ23" s="18"/>
      <c r="BA23" s="17"/>
      <c r="BB23" s="30"/>
      <c r="BC23" s="30"/>
      <c r="BD23" s="17"/>
      <c r="BE23" s="18"/>
      <c r="BF23" s="20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41"/>
    </row>
    <row r="24" spans="1:69" s="19" customFormat="1" ht="60" x14ac:dyDescent="0.25">
      <c r="A24" s="21" t="s">
        <v>411</v>
      </c>
      <c r="B24" s="64">
        <v>42717</v>
      </c>
      <c r="C24" s="17">
        <v>5000000</v>
      </c>
      <c r="D24" s="49">
        <v>27000000</v>
      </c>
      <c r="E24" s="62" t="s">
        <v>464</v>
      </c>
      <c r="F24" s="63" t="s">
        <v>465</v>
      </c>
      <c r="G24" s="18">
        <v>7717</v>
      </c>
      <c r="H24" s="14">
        <v>71117</v>
      </c>
      <c r="I24" s="14" t="s">
        <v>474</v>
      </c>
      <c r="J24" s="48">
        <v>42916</v>
      </c>
      <c r="K24" s="48">
        <v>44042</v>
      </c>
      <c r="L24" s="17">
        <f>2700000+1350000+1350000</f>
        <v>5400000</v>
      </c>
      <c r="M24" s="48">
        <v>42916</v>
      </c>
      <c r="N24" s="48">
        <v>42946</v>
      </c>
      <c r="O24" s="48">
        <v>42914</v>
      </c>
      <c r="P24" s="29">
        <v>10001202</v>
      </c>
      <c r="Q24" s="52">
        <v>4200001596</v>
      </c>
      <c r="R24" s="56"/>
      <c r="S24" s="15"/>
      <c r="T24" s="16"/>
      <c r="U24" s="16"/>
      <c r="V24" s="14"/>
      <c r="W24" s="14"/>
      <c r="X24" s="14"/>
      <c r="Y24" s="14"/>
      <c r="Z24" s="14"/>
      <c r="AA24" s="14"/>
      <c r="AB24" s="14"/>
      <c r="AC24" s="14"/>
      <c r="AD24" s="21"/>
      <c r="AE24" s="17"/>
      <c r="AF24" s="17"/>
      <c r="AG24" s="40"/>
      <c r="AH24" s="17"/>
      <c r="AI24" s="17"/>
      <c r="AJ24" s="17"/>
      <c r="AK24" s="17"/>
      <c r="AL24" s="17"/>
      <c r="AM24" s="17"/>
      <c r="AN24" s="17"/>
      <c r="AO24" s="56"/>
      <c r="AP24" s="17"/>
      <c r="AQ24" s="17"/>
      <c r="AR24" s="14"/>
      <c r="AS24" s="17"/>
      <c r="AT24" s="17"/>
      <c r="AU24" s="17"/>
      <c r="AV24" s="36"/>
      <c r="AW24" s="30"/>
      <c r="AX24" s="56"/>
      <c r="AY24" s="17"/>
      <c r="AZ24" s="18"/>
      <c r="BA24" s="17"/>
      <c r="BB24" s="30"/>
      <c r="BC24" s="30"/>
      <c r="BD24" s="17"/>
      <c r="BE24" s="18"/>
      <c r="BF24" s="20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41"/>
    </row>
    <row r="25" spans="1:69" s="19" customFormat="1" ht="60" x14ac:dyDescent="0.25">
      <c r="A25" s="21" t="s">
        <v>477</v>
      </c>
      <c r="B25" s="64">
        <v>42898</v>
      </c>
      <c r="C25" s="17">
        <v>270000000</v>
      </c>
      <c r="D25" s="49">
        <v>870000000</v>
      </c>
      <c r="E25" s="62" t="s">
        <v>433</v>
      </c>
      <c r="F25" s="63" t="s">
        <v>478</v>
      </c>
      <c r="G25" s="18">
        <v>5317</v>
      </c>
      <c r="H25" s="14">
        <v>72517</v>
      </c>
      <c r="I25" s="14" t="s">
        <v>419</v>
      </c>
      <c r="J25" s="48">
        <v>42923</v>
      </c>
      <c r="K25" s="48">
        <v>44285</v>
      </c>
      <c r="L25" s="17">
        <f>174000000+43500000+87000000</f>
        <v>304500000</v>
      </c>
      <c r="M25" s="48">
        <v>43069</v>
      </c>
      <c r="N25" s="14" t="s">
        <v>290</v>
      </c>
      <c r="O25" s="48">
        <v>42922</v>
      </c>
      <c r="P25" s="29">
        <v>4000001054</v>
      </c>
      <c r="Q25" s="46">
        <v>5100001590</v>
      </c>
      <c r="R25" s="56"/>
      <c r="S25" s="15"/>
      <c r="T25" s="16"/>
      <c r="U25" s="16"/>
      <c r="V25" s="14"/>
      <c r="W25" s="14"/>
      <c r="X25" s="14"/>
      <c r="Y25" s="14"/>
      <c r="Z25" s="14"/>
      <c r="AA25" s="14"/>
      <c r="AB25" s="14"/>
      <c r="AC25" s="14"/>
      <c r="AD25" s="21"/>
      <c r="AE25" s="17"/>
      <c r="AF25" s="17"/>
      <c r="AG25" s="40"/>
      <c r="AH25" s="17"/>
      <c r="AI25" s="17"/>
      <c r="AJ25" s="17"/>
      <c r="AK25" s="17"/>
      <c r="AL25" s="17"/>
      <c r="AM25" s="17"/>
      <c r="AN25" s="17"/>
      <c r="AO25" s="56"/>
      <c r="AP25" s="17"/>
      <c r="AQ25" s="17"/>
      <c r="AR25" s="14"/>
      <c r="AS25" s="17"/>
      <c r="AT25" s="17"/>
      <c r="AU25" s="17"/>
      <c r="AV25" s="36"/>
      <c r="AW25" s="30"/>
      <c r="AX25" s="56"/>
      <c r="AY25" s="17"/>
      <c r="AZ25" s="18"/>
      <c r="BA25" s="17"/>
      <c r="BB25" s="30"/>
      <c r="BC25" s="30"/>
      <c r="BD25" s="17"/>
      <c r="BE25" s="18"/>
      <c r="BF25" s="20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41"/>
    </row>
    <row r="26" spans="1:69" s="19" customFormat="1" ht="60" x14ac:dyDescent="0.25">
      <c r="A26" s="21" t="s">
        <v>479</v>
      </c>
      <c r="B26" s="64">
        <v>42717</v>
      </c>
      <c r="C26" s="17">
        <v>5000000</v>
      </c>
      <c r="D26" s="49">
        <v>27000000</v>
      </c>
      <c r="E26" s="62" t="s">
        <v>481</v>
      </c>
      <c r="F26" s="63" t="s">
        <v>480</v>
      </c>
      <c r="G26" s="18">
        <v>7717</v>
      </c>
      <c r="H26" s="14">
        <v>74817</v>
      </c>
      <c r="I26" s="14"/>
      <c r="J26" s="48"/>
      <c r="K26" s="48"/>
      <c r="L26" s="17"/>
      <c r="M26" s="48"/>
      <c r="N26" s="14"/>
      <c r="O26" s="48">
        <v>42927</v>
      </c>
      <c r="P26" s="29">
        <v>100001260</v>
      </c>
      <c r="Q26" s="52">
        <v>4200001646</v>
      </c>
      <c r="R26" s="56"/>
      <c r="S26" s="15"/>
      <c r="T26" s="16"/>
      <c r="U26" s="16"/>
      <c r="V26" s="14"/>
      <c r="W26" s="14"/>
      <c r="X26" s="14"/>
      <c r="Y26" s="14"/>
      <c r="Z26" s="14"/>
      <c r="AA26" s="14"/>
      <c r="AB26" s="14"/>
      <c r="AC26" s="14"/>
      <c r="AD26" s="21"/>
      <c r="AE26" s="17"/>
      <c r="AF26" s="17"/>
      <c r="AG26" s="40"/>
      <c r="AH26" s="17"/>
      <c r="AI26" s="17"/>
      <c r="AJ26" s="17"/>
      <c r="AK26" s="17"/>
      <c r="AL26" s="17"/>
      <c r="AM26" s="17"/>
      <c r="AN26" s="17"/>
      <c r="AO26" s="56"/>
      <c r="AP26" s="17"/>
      <c r="AQ26" s="17"/>
      <c r="AR26" s="14"/>
      <c r="AS26" s="17"/>
      <c r="AT26" s="17"/>
      <c r="AU26" s="17"/>
      <c r="AV26" s="36"/>
      <c r="AW26" s="30"/>
      <c r="AX26" s="56"/>
      <c r="AY26" s="17"/>
      <c r="AZ26" s="18"/>
      <c r="BA26" s="17"/>
      <c r="BB26" s="30"/>
      <c r="BC26" s="30"/>
      <c r="BD26" s="17"/>
      <c r="BE26" s="18"/>
      <c r="BF26" s="20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41"/>
    </row>
    <row r="27" spans="1:69" s="19" customFormat="1" ht="60" x14ac:dyDescent="0.25">
      <c r="A27" s="21" t="s">
        <v>482</v>
      </c>
      <c r="B27" s="64">
        <v>42723</v>
      </c>
      <c r="C27" s="17">
        <v>50000000</v>
      </c>
      <c r="D27" s="49">
        <v>450000000</v>
      </c>
      <c r="E27" s="62" t="s">
        <v>483</v>
      </c>
      <c r="F27" s="63" t="s">
        <v>484</v>
      </c>
      <c r="G27" s="18">
        <v>7717</v>
      </c>
      <c r="H27" s="60" t="s">
        <v>552</v>
      </c>
      <c r="I27" s="14" t="s">
        <v>553</v>
      </c>
      <c r="J27" s="48">
        <v>42977</v>
      </c>
      <c r="K27" s="48">
        <v>44084</v>
      </c>
      <c r="L27" s="17">
        <v>164500000</v>
      </c>
      <c r="M27" s="48">
        <v>42988</v>
      </c>
      <c r="N27" s="48">
        <v>42988</v>
      </c>
      <c r="O27" s="48">
        <v>42930</v>
      </c>
      <c r="P27" s="29">
        <v>100001366</v>
      </c>
      <c r="Q27" s="46">
        <v>4200001752</v>
      </c>
      <c r="R27" s="56"/>
      <c r="S27" s="15"/>
      <c r="T27" s="16"/>
      <c r="U27" s="16"/>
      <c r="V27" s="14"/>
      <c r="W27" s="14"/>
      <c r="X27" s="14"/>
      <c r="Y27" s="14"/>
      <c r="Z27" s="14"/>
      <c r="AA27" s="14"/>
      <c r="AB27" s="14"/>
      <c r="AC27" s="14"/>
      <c r="AD27" s="21"/>
      <c r="AE27" s="17"/>
      <c r="AF27" s="17"/>
      <c r="AG27" s="40"/>
      <c r="AH27" s="17"/>
      <c r="AI27" s="17"/>
      <c r="AJ27" s="17"/>
      <c r="AK27" s="17"/>
      <c r="AL27" s="17"/>
      <c r="AM27" s="17"/>
      <c r="AN27" s="17"/>
      <c r="AO27" s="56"/>
      <c r="AP27" s="17"/>
      <c r="AQ27" s="17"/>
      <c r="AR27" s="14"/>
      <c r="AS27" s="17"/>
      <c r="AT27" s="17"/>
      <c r="AU27" s="17"/>
      <c r="AV27" s="36"/>
      <c r="AW27" s="30"/>
      <c r="AX27" s="56"/>
      <c r="AY27" s="17"/>
      <c r="AZ27" s="18"/>
      <c r="BA27" s="17"/>
      <c r="BB27" s="30"/>
      <c r="BC27" s="30"/>
      <c r="BD27" s="17"/>
      <c r="BE27" s="18"/>
      <c r="BF27" s="20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41"/>
    </row>
    <row r="28" spans="1:69" s="19" customFormat="1" ht="108" x14ac:dyDescent="0.25">
      <c r="A28" s="21" t="s">
        <v>401</v>
      </c>
      <c r="B28" s="64">
        <v>42725</v>
      </c>
      <c r="C28" s="17">
        <v>100000000</v>
      </c>
      <c r="D28" s="49">
        <v>900000000</v>
      </c>
      <c r="E28" s="62" t="s">
        <v>455</v>
      </c>
      <c r="F28" s="63" t="s">
        <v>456</v>
      </c>
      <c r="G28" s="18">
        <v>7717</v>
      </c>
      <c r="H28" s="14">
        <v>79417</v>
      </c>
      <c r="I28" s="14" t="s">
        <v>468</v>
      </c>
      <c r="J28" s="48">
        <v>42935</v>
      </c>
      <c r="K28" s="48">
        <v>44165</v>
      </c>
      <c r="L28" s="17">
        <v>35000000</v>
      </c>
      <c r="M28" s="48">
        <v>42946</v>
      </c>
      <c r="N28" s="14" t="s">
        <v>290</v>
      </c>
      <c r="O28" s="48">
        <v>42933</v>
      </c>
      <c r="P28" s="29">
        <v>100001384</v>
      </c>
      <c r="Q28" s="46">
        <v>4200001783</v>
      </c>
      <c r="R28" s="56"/>
      <c r="S28" s="15"/>
      <c r="T28" s="16"/>
      <c r="U28" s="16"/>
      <c r="V28" s="14"/>
      <c r="W28" s="14"/>
      <c r="X28" s="14"/>
      <c r="Y28" s="14"/>
      <c r="Z28" s="14"/>
      <c r="AA28" s="14"/>
      <c r="AB28" s="14"/>
      <c r="AC28" s="14"/>
      <c r="AD28" s="21"/>
      <c r="AE28" s="17"/>
      <c r="AF28" s="17"/>
      <c r="AG28" s="40"/>
      <c r="AH28" s="17"/>
      <c r="AI28" s="17"/>
      <c r="AJ28" s="17"/>
      <c r="AK28" s="17"/>
      <c r="AL28" s="17"/>
      <c r="AM28" s="17"/>
      <c r="AN28" s="17"/>
      <c r="AO28" s="56"/>
      <c r="AP28" s="17"/>
      <c r="AQ28" s="17"/>
      <c r="AR28" s="14"/>
      <c r="AS28" s="17"/>
      <c r="AT28" s="17"/>
      <c r="AU28" s="17"/>
      <c r="AV28" s="36"/>
      <c r="AW28" s="30"/>
      <c r="AX28" s="56"/>
      <c r="AY28" s="17"/>
      <c r="AZ28" s="18"/>
      <c r="BA28" s="17"/>
      <c r="BB28" s="30"/>
      <c r="BC28" s="30"/>
      <c r="BD28" s="17"/>
      <c r="BE28" s="18"/>
      <c r="BF28" s="20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41"/>
    </row>
    <row r="29" spans="1:69" s="19" customFormat="1" ht="60" x14ac:dyDescent="0.25">
      <c r="A29" s="21" t="s">
        <v>397</v>
      </c>
      <c r="B29" s="64">
        <v>42717</v>
      </c>
      <c r="C29" s="17">
        <v>7000000</v>
      </c>
      <c r="D29" s="49">
        <v>87000000</v>
      </c>
      <c r="E29" s="62" t="s">
        <v>447</v>
      </c>
      <c r="F29" s="63" t="s">
        <v>448</v>
      </c>
      <c r="G29" s="18">
        <v>7717</v>
      </c>
      <c r="H29" s="14">
        <v>63217</v>
      </c>
      <c r="I29" s="14">
        <v>6908</v>
      </c>
      <c r="J29" s="48"/>
      <c r="K29" s="48"/>
      <c r="L29" s="17"/>
      <c r="M29" s="48"/>
      <c r="N29" s="14"/>
      <c r="O29" s="48"/>
      <c r="P29" s="29" t="s">
        <v>326</v>
      </c>
      <c r="Q29" s="46" t="s">
        <v>326</v>
      </c>
      <c r="R29" s="56"/>
      <c r="S29" s="15"/>
      <c r="T29" s="16"/>
      <c r="U29" s="16"/>
      <c r="V29" s="14"/>
      <c r="W29" s="14"/>
      <c r="X29" s="14"/>
      <c r="Y29" s="14"/>
      <c r="Z29" s="14"/>
      <c r="AA29" s="14"/>
      <c r="AB29" s="14"/>
      <c r="AC29" s="14"/>
      <c r="AD29" s="21"/>
      <c r="AE29" s="17"/>
      <c r="AF29" s="17"/>
      <c r="AG29" s="40"/>
      <c r="AH29" s="17"/>
      <c r="AI29" s="17"/>
      <c r="AJ29" s="17"/>
      <c r="AK29" s="17"/>
      <c r="AL29" s="17"/>
      <c r="AM29" s="17"/>
      <c r="AN29" s="17"/>
      <c r="AO29" s="56"/>
      <c r="AP29" s="17"/>
      <c r="AQ29" s="17"/>
      <c r="AR29" s="14"/>
      <c r="AS29" s="17"/>
      <c r="AT29" s="17"/>
      <c r="AU29" s="17"/>
      <c r="AV29" s="36"/>
      <c r="AW29" s="30"/>
      <c r="AX29" s="56"/>
      <c r="AY29" s="17"/>
      <c r="AZ29" s="18"/>
      <c r="BA29" s="17"/>
      <c r="BB29" s="30"/>
      <c r="BC29" s="30"/>
      <c r="BD29" s="17"/>
      <c r="BE29" s="18"/>
      <c r="BF29" s="20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41"/>
    </row>
    <row r="30" spans="1:69" s="19" customFormat="1" ht="60" x14ac:dyDescent="0.25">
      <c r="A30" s="21" t="s">
        <v>400</v>
      </c>
      <c r="B30" s="67">
        <v>42725</v>
      </c>
      <c r="C30" s="17">
        <v>10000000</v>
      </c>
      <c r="D30" s="49">
        <v>150000000</v>
      </c>
      <c r="E30" s="62" t="s">
        <v>453</v>
      </c>
      <c r="F30" s="63" t="s">
        <v>454</v>
      </c>
      <c r="G30" s="18">
        <v>7717</v>
      </c>
      <c r="H30" s="44">
        <v>97817</v>
      </c>
      <c r="I30" s="14" t="s">
        <v>554</v>
      </c>
      <c r="J30" s="48">
        <v>42978</v>
      </c>
      <c r="K30" s="48">
        <v>44089</v>
      </c>
      <c r="L30" s="17">
        <v>52500000</v>
      </c>
      <c r="M30" s="48">
        <v>42993</v>
      </c>
      <c r="N30" s="48">
        <v>42993</v>
      </c>
      <c r="O30" s="48">
        <v>42976</v>
      </c>
      <c r="P30" s="29">
        <v>100001408</v>
      </c>
      <c r="Q30" s="46">
        <v>4200001827</v>
      </c>
      <c r="R30" s="56"/>
      <c r="S30" s="15"/>
      <c r="T30" s="16"/>
      <c r="U30" s="16"/>
      <c r="V30" s="14"/>
      <c r="W30" s="14"/>
      <c r="X30" s="14"/>
      <c r="Y30" s="14"/>
      <c r="Z30" s="14"/>
      <c r="AA30" s="14"/>
      <c r="AB30" s="14"/>
      <c r="AC30" s="14"/>
      <c r="AD30" s="21"/>
      <c r="AE30" s="17"/>
      <c r="AF30" s="17"/>
      <c r="AG30" s="40"/>
      <c r="AH30" s="17"/>
      <c r="AI30" s="17"/>
      <c r="AJ30" s="17"/>
      <c r="AK30" s="17"/>
      <c r="AL30" s="17"/>
      <c r="AM30" s="17"/>
      <c r="AN30" s="17"/>
      <c r="AO30" s="56"/>
      <c r="AP30" s="17"/>
      <c r="AQ30" s="17"/>
      <c r="AR30" s="14"/>
      <c r="AS30" s="17"/>
      <c r="AT30" s="17"/>
      <c r="AU30" s="17"/>
      <c r="AV30" s="36"/>
      <c r="AW30" s="30"/>
      <c r="AX30" s="56"/>
      <c r="AY30" s="17"/>
      <c r="AZ30" s="18"/>
      <c r="BA30" s="17"/>
      <c r="BB30" s="30"/>
      <c r="BC30" s="30"/>
      <c r="BD30" s="17"/>
      <c r="BE30" s="18"/>
      <c r="BF30" s="20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41"/>
    </row>
    <row r="31" spans="1:69" s="19" customFormat="1" ht="60" x14ac:dyDescent="0.25">
      <c r="A31" s="1" t="s">
        <v>482</v>
      </c>
      <c r="B31" s="1">
        <v>42723</v>
      </c>
      <c r="C31" s="1">
        <v>20000000</v>
      </c>
      <c r="D31" s="1">
        <v>470000000</v>
      </c>
      <c r="E31" s="1" t="s">
        <v>483</v>
      </c>
      <c r="F31" s="1" t="s">
        <v>484</v>
      </c>
      <c r="G31" s="1">
        <v>7717</v>
      </c>
      <c r="H31" s="1">
        <v>97917</v>
      </c>
      <c r="I31" s="1" t="s">
        <v>553</v>
      </c>
      <c r="J31" s="1">
        <v>42977</v>
      </c>
      <c r="K31" s="1">
        <v>42988</v>
      </c>
      <c r="L31" s="1">
        <v>164500000</v>
      </c>
      <c r="M31" s="1">
        <v>42988</v>
      </c>
      <c r="N31" s="1" t="s">
        <v>290</v>
      </c>
      <c r="O31" s="1">
        <v>42976</v>
      </c>
      <c r="P31" s="1">
        <v>100001410</v>
      </c>
      <c r="Q31" s="1">
        <v>4200001828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</row>
    <row r="32" spans="1:69" s="19" customFormat="1" ht="60" hidden="1" x14ac:dyDescent="0.25">
      <c r="A32" s="1" t="s">
        <v>482</v>
      </c>
      <c r="B32" s="1">
        <v>42723</v>
      </c>
      <c r="C32" s="1">
        <v>15000000</v>
      </c>
      <c r="D32" s="1">
        <v>485000000</v>
      </c>
      <c r="E32" s="1" t="s">
        <v>483</v>
      </c>
      <c r="F32" s="1" t="s">
        <v>484</v>
      </c>
      <c r="G32" s="1">
        <v>7717</v>
      </c>
      <c r="H32" s="1">
        <v>98517</v>
      </c>
      <c r="I32" s="1" t="s">
        <v>553</v>
      </c>
      <c r="J32" s="1">
        <v>42982</v>
      </c>
      <c r="K32" s="1">
        <v>44084</v>
      </c>
      <c r="L32" s="1">
        <v>169750000</v>
      </c>
      <c r="M32" s="1">
        <v>42946</v>
      </c>
      <c r="N32" s="1">
        <v>42988</v>
      </c>
      <c r="O32" s="1">
        <v>42979</v>
      </c>
      <c r="P32" s="1">
        <v>100001422</v>
      </c>
      <c r="Q32" s="1">
        <v>4200001841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</row>
    <row r="33" spans="1:69" s="19" customFormat="1" ht="60" hidden="1" x14ac:dyDescent="0.25">
      <c r="A33" s="1" t="s">
        <v>556</v>
      </c>
      <c r="B33" s="1">
        <v>42720</v>
      </c>
      <c r="C33" s="1">
        <v>15000000</v>
      </c>
      <c r="D33" s="1">
        <v>135000000</v>
      </c>
      <c r="E33" s="1" t="s">
        <v>557</v>
      </c>
      <c r="F33" s="1" t="s">
        <v>558</v>
      </c>
      <c r="G33" s="1">
        <v>7717</v>
      </c>
      <c r="H33" s="1">
        <v>98717</v>
      </c>
      <c r="I33" s="1"/>
      <c r="J33" s="1"/>
      <c r="K33" s="1"/>
      <c r="L33" s="1"/>
      <c r="M33" s="1">
        <v>42946</v>
      </c>
      <c r="N33" s="1">
        <v>42988</v>
      </c>
      <c r="O33" s="1">
        <v>42979</v>
      </c>
      <c r="P33" s="1">
        <v>100001451</v>
      </c>
      <c r="Q33" s="1">
        <v>4200001938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</row>
    <row r="34" spans="1:69" s="19" customFormat="1" ht="72" hidden="1" x14ac:dyDescent="0.25">
      <c r="A34" s="1" t="s">
        <v>399</v>
      </c>
      <c r="B34" s="1">
        <v>42720</v>
      </c>
      <c r="C34" s="1">
        <v>30000000</v>
      </c>
      <c r="D34" s="1">
        <v>900000000</v>
      </c>
      <c r="E34" s="1" t="s">
        <v>451</v>
      </c>
      <c r="F34" s="1" t="s">
        <v>452</v>
      </c>
      <c r="G34" s="1">
        <v>7717</v>
      </c>
      <c r="H34" s="1">
        <v>98617</v>
      </c>
      <c r="I34" s="1" t="s">
        <v>565</v>
      </c>
      <c r="J34" s="1">
        <v>42979</v>
      </c>
      <c r="K34" s="1">
        <v>44084</v>
      </c>
      <c r="L34" s="1">
        <v>315000000</v>
      </c>
      <c r="M34" s="1">
        <v>42885</v>
      </c>
      <c r="N34" s="1">
        <v>42988</v>
      </c>
      <c r="O34" s="1">
        <v>42979</v>
      </c>
      <c r="P34" s="1">
        <v>100001450</v>
      </c>
      <c r="Q34" s="1">
        <v>4200001863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s="19" customFormat="1" hidden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s="6" customFormat="1" ht="72" x14ac:dyDescent="0.25">
      <c r="A36" s="1" t="s">
        <v>0</v>
      </c>
      <c r="B36" s="1" t="s">
        <v>1</v>
      </c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" t="s">
        <v>8</v>
      </c>
      <c r="J36" s="1" t="s">
        <v>8</v>
      </c>
      <c r="K36" s="1" t="s">
        <v>843</v>
      </c>
      <c r="L36" s="1" t="s">
        <v>11</v>
      </c>
      <c r="M36" s="1" t="s">
        <v>12</v>
      </c>
      <c r="N36" s="1" t="s">
        <v>13</v>
      </c>
      <c r="O36" s="1" t="s">
        <v>14</v>
      </c>
      <c r="P36" s="1" t="s">
        <v>15</v>
      </c>
      <c r="Q36" s="1" t="s">
        <v>16</v>
      </c>
      <c r="R36" s="1" t="s">
        <v>17</v>
      </c>
      <c r="S36" s="1" t="s">
        <v>18</v>
      </c>
      <c r="T36" s="1" t="s">
        <v>19</v>
      </c>
      <c r="U36" s="1" t="s">
        <v>20</v>
      </c>
      <c r="V36" s="1" t="s">
        <v>21</v>
      </c>
      <c r="W36" s="1" t="s">
        <v>22</v>
      </c>
      <c r="X36" s="1" t="s">
        <v>363</v>
      </c>
      <c r="Y36" s="1" t="s">
        <v>23</v>
      </c>
      <c r="Z36" s="1" t="s">
        <v>24</v>
      </c>
      <c r="AA36" s="1" t="s">
        <v>25</v>
      </c>
      <c r="AB36" s="1" t="s">
        <v>26</v>
      </c>
      <c r="AC36" s="1" t="s">
        <v>27</v>
      </c>
      <c r="AD36" s="1" t="s">
        <v>219</v>
      </c>
      <c r="AE36" s="1" t="s">
        <v>28</v>
      </c>
      <c r="AF36" s="1" t="s">
        <v>29</v>
      </c>
      <c r="AG36" s="1" t="s">
        <v>30</v>
      </c>
      <c r="AH36" s="1" t="s">
        <v>31</v>
      </c>
      <c r="AI36" s="1" t="s">
        <v>32</v>
      </c>
      <c r="AJ36" s="1" t="s">
        <v>33</v>
      </c>
      <c r="AK36" s="1" t="s">
        <v>34</v>
      </c>
      <c r="AL36" s="1" t="s">
        <v>35</v>
      </c>
      <c r="AM36" s="1" t="s">
        <v>36</v>
      </c>
      <c r="AN36" s="1" t="s">
        <v>37</v>
      </c>
      <c r="AO36" s="1" t="s">
        <v>38</v>
      </c>
      <c r="AP36" s="1" t="s">
        <v>39</v>
      </c>
      <c r="AQ36" s="1" t="s">
        <v>165</v>
      </c>
      <c r="AR36" s="1" t="s">
        <v>40</v>
      </c>
      <c r="AS36" s="1" t="s">
        <v>41</v>
      </c>
      <c r="AT36" s="1" t="s">
        <v>42</v>
      </c>
      <c r="AU36" s="1" t="s">
        <v>43</v>
      </c>
      <c r="AV36" s="1" t="s">
        <v>44</v>
      </c>
      <c r="AW36" s="1" t="s">
        <v>45</v>
      </c>
      <c r="AX36" s="1" t="s">
        <v>46</v>
      </c>
      <c r="AY36" s="1" t="s">
        <v>47</v>
      </c>
      <c r="AZ36" s="1" t="s">
        <v>48</v>
      </c>
      <c r="BA36" s="1" t="s">
        <v>49</v>
      </c>
      <c r="BB36" s="1" t="s">
        <v>50</v>
      </c>
      <c r="BC36" s="1" t="s">
        <v>51</v>
      </c>
      <c r="BD36" s="1" t="s">
        <v>52</v>
      </c>
      <c r="BE36" s="1" t="s">
        <v>53</v>
      </c>
      <c r="BF36" s="1" t="s">
        <v>54</v>
      </c>
      <c r="BG36" s="1" t="s">
        <v>55</v>
      </c>
      <c r="BH36" s="1" t="s">
        <v>56</v>
      </c>
      <c r="BI36" s="1" t="s">
        <v>57</v>
      </c>
      <c r="BJ36" s="1" t="s">
        <v>58</v>
      </c>
      <c r="BK36" s="1" t="s">
        <v>59</v>
      </c>
      <c r="BL36" s="1" t="s">
        <v>60</v>
      </c>
      <c r="BM36" s="1" t="s">
        <v>61</v>
      </c>
      <c r="BN36" s="1" t="s">
        <v>62</v>
      </c>
      <c r="BO36" s="1" t="s">
        <v>63</v>
      </c>
      <c r="BP36" s="1" t="s">
        <v>64</v>
      </c>
      <c r="BQ36" s="1" t="s">
        <v>65</v>
      </c>
    </row>
    <row r="37" spans="1:69" ht="216" x14ac:dyDescent="0.25">
      <c r="A37" s="32" t="s">
        <v>66</v>
      </c>
      <c r="B37" s="31">
        <v>42768</v>
      </c>
      <c r="C37" s="31" t="s">
        <v>67</v>
      </c>
      <c r="D37" s="31">
        <v>42768</v>
      </c>
      <c r="E37" s="31">
        <v>42772</v>
      </c>
      <c r="F37" s="32" t="s">
        <v>85</v>
      </c>
      <c r="G37" s="31" t="s">
        <v>158</v>
      </c>
      <c r="H37" s="32">
        <v>400000819</v>
      </c>
      <c r="I37" s="32" t="s">
        <v>91</v>
      </c>
      <c r="J37" s="32" t="s">
        <v>92</v>
      </c>
      <c r="K37" s="32" t="s">
        <v>72</v>
      </c>
      <c r="L37" s="32" t="s">
        <v>73</v>
      </c>
      <c r="M37" s="32" t="s">
        <v>74</v>
      </c>
      <c r="N37" s="32" t="s">
        <v>74</v>
      </c>
      <c r="O37" s="32" t="s">
        <v>75</v>
      </c>
      <c r="P37" s="32" t="s">
        <v>76</v>
      </c>
      <c r="Q37" s="32" t="s">
        <v>93</v>
      </c>
      <c r="R37" s="36">
        <v>15000000</v>
      </c>
      <c r="S37" s="32">
        <v>7017</v>
      </c>
      <c r="T37" s="32" t="s">
        <v>94</v>
      </c>
      <c r="U37" s="32" t="s">
        <v>642</v>
      </c>
      <c r="V37" s="32" t="s">
        <v>80</v>
      </c>
      <c r="W37" s="31">
        <v>43069</v>
      </c>
      <c r="X37" s="31" t="s">
        <v>656</v>
      </c>
      <c r="Y37" s="31" t="s">
        <v>79</v>
      </c>
      <c r="Z37" s="31" t="s">
        <v>257</v>
      </c>
      <c r="AA37" s="31" t="s">
        <v>95</v>
      </c>
      <c r="AB37" s="31" t="s">
        <v>74</v>
      </c>
      <c r="AC37" s="32" t="s">
        <v>676</v>
      </c>
      <c r="AD37" s="32" t="s">
        <v>68</v>
      </c>
      <c r="AE37" s="31">
        <v>42783</v>
      </c>
      <c r="AF37" s="32">
        <v>5100001376</v>
      </c>
      <c r="AG37" s="32" t="s">
        <v>681</v>
      </c>
      <c r="AH37" s="32">
        <v>43574711</v>
      </c>
      <c r="AI37" s="32">
        <v>8</v>
      </c>
      <c r="AJ37" s="32" t="s">
        <v>96</v>
      </c>
      <c r="AK37" s="32">
        <v>2769948</v>
      </c>
      <c r="AL37" s="32" t="s">
        <v>97</v>
      </c>
      <c r="AM37" s="32" t="s">
        <v>98</v>
      </c>
      <c r="AN37" s="31">
        <v>42786</v>
      </c>
      <c r="AO37" s="36">
        <v>15000000</v>
      </c>
      <c r="AP37" s="32">
        <v>19617</v>
      </c>
      <c r="AQ37" s="31">
        <v>42794</v>
      </c>
      <c r="AR37" s="31">
        <v>43189</v>
      </c>
      <c r="AS37" s="32" t="s">
        <v>80</v>
      </c>
      <c r="BF37" s="9">
        <v>15000000</v>
      </c>
      <c r="BG37" s="105">
        <v>9124326</v>
      </c>
      <c r="BH37" s="105">
        <v>5875674</v>
      </c>
      <c r="BI37" s="32" t="s">
        <v>169</v>
      </c>
      <c r="BJ37" s="10">
        <f>'[1]CONTRATOS 2017'!$X$38</f>
        <v>0.14651099625916014</v>
      </c>
      <c r="BK37" s="32" t="s">
        <v>74</v>
      </c>
      <c r="BL37" s="32" t="s">
        <v>99</v>
      </c>
      <c r="BM37" s="32">
        <v>43263503</v>
      </c>
      <c r="BP37" s="11">
        <f t="shared" ref="BP37:BP68" si="0">+W37-AE37</f>
        <v>286</v>
      </c>
    </row>
    <row r="38" spans="1:69" ht="72" x14ac:dyDescent="0.25">
      <c r="A38" s="32" t="s">
        <v>66</v>
      </c>
      <c r="B38" s="31">
        <v>42751</v>
      </c>
      <c r="C38" s="31" t="s">
        <v>67</v>
      </c>
      <c r="D38" s="31">
        <v>42751</v>
      </c>
      <c r="E38" s="31">
        <v>42766</v>
      </c>
      <c r="F38" s="32" t="s">
        <v>68</v>
      </c>
      <c r="G38" s="31">
        <v>42768</v>
      </c>
      <c r="H38" s="32">
        <v>100000607</v>
      </c>
      <c r="I38" s="32" t="s">
        <v>70</v>
      </c>
      <c r="J38" s="32" t="s">
        <v>71</v>
      </c>
      <c r="K38" s="32" t="s">
        <v>72</v>
      </c>
      <c r="L38" s="32" t="s">
        <v>73</v>
      </c>
      <c r="M38" s="32" t="s">
        <v>74</v>
      </c>
      <c r="N38" s="32" t="s">
        <v>74</v>
      </c>
      <c r="O38" s="32" t="s">
        <v>75</v>
      </c>
      <c r="P38" s="32" t="s">
        <v>76</v>
      </c>
      <c r="Q38" s="32" t="s">
        <v>77</v>
      </c>
      <c r="R38" s="36">
        <v>120000000</v>
      </c>
      <c r="S38" s="32">
        <v>5217</v>
      </c>
      <c r="T38" s="32" t="s">
        <v>78</v>
      </c>
      <c r="U38" s="32" t="s">
        <v>643</v>
      </c>
      <c r="V38" s="32" t="s">
        <v>79</v>
      </c>
      <c r="W38" s="31">
        <v>43069</v>
      </c>
      <c r="X38" s="31" t="s">
        <v>657</v>
      </c>
      <c r="Y38" s="31" t="s">
        <v>80</v>
      </c>
      <c r="Z38" s="31" t="s">
        <v>81</v>
      </c>
      <c r="AA38" s="31" t="s">
        <v>82</v>
      </c>
      <c r="AB38" s="31" t="s">
        <v>83</v>
      </c>
      <c r="AC38" s="32" t="s">
        <v>676</v>
      </c>
      <c r="AD38" s="32" t="s">
        <v>85</v>
      </c>
      <c r="AE38" s="31">
        <v>42786</v>
      </c>
      <c r="AF38" s="32">
        <v>4200001119</v>
      </c>
      <c r="AG38" s="32" t="s">
        <v>682</v>
      </c>
      <c r="AH38" s="32">
        <v>890908643</v>
      </c>
      <c r="AI38" s="32">
        <v>3</v>
      </c>
      <c r="AJ38" s="32" t="s">
        <v>86</v>
      </c>
      <c r="AK38" s="32" t="s">
        <v>87</v>
      </c>
      <c r="AL38" s="32" t="s">
        <v>88</v>
      </c>
      <c r="AM38" s="32" t="s">
        <v>89</v>
      </c>
      <c r="AN38" s="31">
        <v>42788</v>
      </c>
      <c r="AO38" s="36">
        <v>120000000</v>
      </c>
      <c r="AP38" s="32">
        <v>19517</v>
      </c>
      <c r="AQ38" s="31">
        <v>42793</v>
      </c>
      <c r="AR38" s="31">
        <v>43189</v>
      </c>
      <c r="AS38" s="32" t="s">
        <v>79</v>
      </c>
      <c r="BF38" s="9">
        <v>120000000</v>
      </c>
      <c r="BG38" s="105">
        <v>60696900</v>
      </c>
      <c r="BH38" s="105">
        <v>59303100</v>
      </c>
      <c r="BI38" s="32" t="s">
        <v>169</v>
      </c>
      <c r="BJ38" s="10">
        <f>'[1]CONTRATOS 2017'!$X$39</f>
        <v>4.9951238901942953E-2</v>
      </c>
      <c r="BK38" s="32" t="s">
        <v>74</v>
      </c>
      <c r="BL38" s="32" t="s">
        <v>90</v>
      </c>
      <c r="BM38" s="106">
        <v>1040356604</v>
      </c>
      <c r="BP38" s="11">
        <f t="shared" si="0"/>
        <v>283</v>
      </c>
    </row>
    <row r="39" spans="1:69" ht="96" x14ac:dyDescent="0.25">
      <c r="A39" s="32" t="s">
        <v>66</v>
      </c>
      <c r="B39" s="31">
        <v>42767</v>
      </c>
      <c r="C39" s="31" t="s">
        <v>67</v>
      </c>
      <c r="D39" s="31">
        <v>42736</v>
      </c>
      <c r="E39" s="31">
        <v>42773</v>
      </c>
      <c r="F39" s="32" t="s">
        <v>100</v>
      </c>
      <c r="G39" s="31">
        <v>42773</v>
      </c>
      <c r="H39" s="32">
        <v>400000744</v>
      </c>
      <c r="I39" s="32" t="s">
        <v>91</v>
      </c>
      <c r="J39" s="32" t="s">
        <v>92</v>
      </c>
      <c r="K39" s="32" t="s">
        <v>72</v>
      </c>
      <c r="L39" s="32" t="s">
        <v>73</v>
      </c>
      <c r="M39" s="32" t="s">
        <v>74</v>
      </c>
      <c r="N39" s="32" t="s">
        <v>74</v>
      </c>
      <c r="O39" s="32" t="s">
        <v>75</v>
      </c>
      <c r="P39" s="32" t="s">
        <v>76</v>
      </c>
      <c r="Q39" s="32" t="s">
        <v>101</v>
      </c>
      <c r="R39" s="36">
        <v>10000000</v>
      </c>
      <c r="S39" s="32">
        <v>6917</v>
      </c>
      <c r="T39" s="32" t="s">
        <v>102</v>
      </c>
      <c r="U39" s="32" t="s">
        <v>642</v>
      </c>
      <c r="V39" s="32" t="s">
        <v>79</v>
      </c>
      <c r="W39" s="31">
        <v>43069</v>
      </c>
      <c r="X39" s="31" t="s">
        <v>656</v>
      </c>
      <c r="Y39" s="31" t="s">
        <v>80</v>
      </c>
      <c r="Z39" s="31" t="s">
        <v>81</v>
      </c>
      <c r="AA39" s="31" t="s">
        <v>103</v>
      </c>
      <c r="AB39" s="31" t="s">
        <v>74</v>
      </c>
      <c r="AC39" s="32" t="s">
        <v>676</v>
      </c>
      <c r="AD39" s="32" t="s">
        <v>100</v>
      </c>
      <c r="AE39" s="31">
        <v>42786</v>
      </c>
      <c r="AF39" s="32">
        <v>5100001317</v>
      </c>
      <c r="AG39" s="32" t="s">
        <v>683</v>
      </c>
      <c r="AH39" s="32">
        <v>900276519</v>
      </c>
      <c r="AI39" s="32">
        <v>1</v>
      </c>
      <c r="AJ39" s="32" t="s">
        <v>104</v>
      </c>
      <c r="AK39" s="32" t="s">
        <v>161</v>
      </c>
      <c r="AL39" s="32" t="s">
        <v>162</v>
      </c>
      <c r="AM39" s="32" t="s">
        <v>98</v>
      </c>
      <c r="AN39" s="31">
        <v>42786</v>
      </c>
      <c r="AO39" s="36">
        <v>10000000</v>
      </c>
      <c r="AP39" s="32">
        <v>19417</v>
      </c>
      <c r="AQ39" s="31">
        <v>42793</v>
      </c>
      <c r="AR39" s="31">
        <v>43189</v>
      </c>
      <c r="AS39" s="32" t="s">
        <v>79</v>
      </c>
      <c r="BF39" s="9">
        <v>10000000</v>
      </c>
      <c r="BG39" s="105">
        <v>2451400</v>
      </c>
      <c r="BH39" s="105">
        <v>7548600</v>
      </c>
      <c r="BI39" s="32" t="s">
        <v>169</v>
      </c>
      <c r="BJ39" s="10">
        <f>'[1]CONTRATOS 2017'!$X$40</f>
        <v>0</v>
      </c>
      <c r="BK39" s="32" t="s">
        <v>74</v>
      </c>
      <c r="BL39" s="32" t="s">
        <v>99</v>
      </c>
      <c r="BM39" s="32">
        <v>43263503</v>
      </c>
      <c r="BP39" s="11">
        <f t="shared" si="0"/>
        <v>283</v>
      </c>
    </row>
    <row r="40" spans="1:69" ht="108" x14ac:dyDescent="0.25">
      <c r="A40" s="32" t="s">
        <v>114</v>
      </c>
      <c r="B40" s="31">
        <v>42774</v>
      </c>
      <c r="C40" s="31" t="s">
        <v>67</v>
      </c>
      <c r="D40" s="31">
        <v>42774</v>
      </c>
      <c r="E40" s="31">
        <v>42779</v>
      </c>
      <c r="F40" s="32" t="s">
        <v>112</v>
      </c>
      <c r="G40" s="31">
        <v>42779</v>
      </c>
      <c r="H40" s="32">
        <v>100000608</v>
      </c>
      <c r="I40" s="32" t="s">
        <v>91</v>
      </c>
      <c r="J40" s="32" t="s">
        <v>92</v>
      </c>
      <c r="K40" s="32" t="s">
        <v>72</v>
      </c>
      <c r="L40" s="32" t="s">
        <v>73</v>
      </c>
      <c r="M40" s="32" t="s">
        <v>74</v>
      </c>
      <c r="N40" s="32" t="s">
        <v>74</v>
      </c>
      <c r="O40" s="32" t="s">
        <v>75</v>
      </c>
      <c r="P40" s="32" t="s">
        <v>76</v>
      </c>
      <c r="Q40" s="32" t="s">
        <v>115</v>
      </c>
      <c r="R40" s="36">
        <v>60000000</v>
      </c>
      <c r="S40" s="32">
        <v>5117</v>
      </c>
      <c r="T40" s="32" t="s">
        <v>116</v>
      </c>
      <c r="U40" s="32" t="s">
        <v>510</v>
      </c>
      <c r="V40" s="32" t="s">
        <v>79</v>
      </c>
      <c r="W40" s="31">
        <v>43069</v>
      </c>
      <c r="X40" s="31" t="s">
        <v>270</v>
      </c>
      <c r="Y40" s="31" t="s">
        <v>80</v>
      </c>
      <c r="Z40" s="31" t="s">
        <v>117</v>
      </c>
      <c r="AA40" s="31" t="s">
        <v>82</v>
      </c>
      <c r="AB40" s="31" t="s">
        <v>74</v>
      </c>
      <c r="AC40" s="32" t="s">
        <v>676</v>
      </c>
      <c r="AD40" s="32" t="s">
        <v>106</v>
      </c>
      <c r="AE40" s="31">
        <v>42786</v>
      </c>
      <c r="AF40" s="32">
        <v>4200001122</v>
      </c>
      <c r="AG40" s="32" t="s">
        <v>684</v>
      </c>
      <c r="AH40" s="32">
        <v>900399980</v>
      </c>
      <c r="AI40" s="32">
        <v>0</v>
      </c>
      <c r="AJ40" s="32" t="s">
        <v>118</v>
      </c>
      <c r="AK40" s="32" t="s">
        <v>119</v>
      </c>
      <c r="AL40" s="32" t="s">
        <v>88</v>
      </c>
      <c r="AM40" s="32" t="s">
        <v>120</v>
      </c>
      <c r="AN40" s="31">
        <v>42786</v>
      </c>
      <c r="AO40" s="36">
        <v>60000000</v>
      </c>
      <c r="AP40" s="32">
        <v>18917</v>
      </c>
      <c r="AQ40" s="31">
        <v>42790</v>
      </c>
      <c r="AR40" s="31">
        <v>43189</v>
      </c>
      <c r="AS40" s="32" t="s">
        <v>79</v>
      </c>
      <c r="AT40" s="31">
        <v>42989</v>
      </c>
      <c r="AU40" s="32" t="s">
        <v>365</v>
      </c>
      <c r="AV40" s="36">
        <v>28591200</v>
      </c>
      <c r="AW40" s="31">
        <v>43000</v>
      </c>
      <c r="AX40" s="36">
        <v>28591200</v>
      </c>
      <c r="AZ40" s="32">
        <v>10717</v>
      </c>
      <c r="BA40" s="32" t="s">
        <v>598</v>
      </c>
      <c r="BB40" s="31">
        <v>43004</v>
      </c>
      <c r="BC40" s="31">
        <v>44285</v>
      </c>
      <c r="BD40" s="51">
        <v>4288680</v>
      </c>
      <c r="BE40" s="32">
        <v>108617</v>
      </c>
      <c r="BF40" s="9">
        <v>88591200</v>
      </c>
      <c r="BG40" s="105">
        <v>17612410</v>
      </c>
      <c r="BH40" s="105">
        <v>42387590</v>
      </c>
      <c r="BI40" s="32" t="s">
        <v>169</v>
      </c>
      <c r="BJ40" s="10">
        <f>'[1]CONTRATOS 2017'!$X$41</f>
        <v>1</v>
      </c>
      <c r="BK40" s="32" t="s">
        <v>74</v>
      </c>
      <c r="BL40" s="32" t="s">
        <v>117</v>
      </c>
      <c r="BM40" s="32">
        <v>1077426583</v>
      </c>
      <c r="BN40" s="31">
        <v>43189</v>
      </c>
      <c r="BP40" s="11">
        <f t="shared" si="0"/>
        <v>283</v>
      </c>
    </row>
    <row r="41" spans="1:69" ht="72" x14ac:dyDescent="0.25">
      <c r="A41" s="32" t="s">
        <v>105</v>
      </c>
      <c r="B41" s="31">
        <v>42774</v>
      </c>
      <c r="C41" s="31" t="s">
        <v>67</v>
      </c>
      <c r="D41" s="31">
        <v>42774</v>
      </c>
      <c r="E41" s="31">
        <v>42776</v>
      </c>
      <c r="F41" s="32" t="s">
        <v>106</v>
      </c>
      <c r="G41" s="31">
        <v>42776</v>
      </c>
      <c r="H41" s="32" t="s">
        <v>218</v>
      </c>
      <c r="I41" s="32" t="s">
        <v>91</v>
      </c>
      <c r="J41" s="32" t="s">
        <v>92</v>
      </c>
      <c r="K41" s="32" t="s">
        <v>107</v>
      </c>
      <c r="L41" s="32" t="s">
        <v>73</v>
      </c>
      <c r="M41" s="32" t="s">
        <v>74</v>
      </c>
      <c r="N41" s="32" t="s">
        <v>74</v>
      </c>
      <c r="O41" s="32" t="s">
        <v>75</v>
      </c>
      <c r="P41" s="32" t="s">
        <v>76</v>
      </c>
      <c r="Q41" s="32" t="s">
        <v>108</v>
      </c>
      <c r="R41" s="36">
        <v>15000000</v>
      </c>
      <c r="S41" s="32">
        <v>6217</v>
      </c>
      <c r="T41" s="32" t="s">
        <v>109</v>
      </c>
      <c r="U41" s="32" t="s">
        <v>362</v>
      </c>
      <c r="V41" s="32" t="s">
        <v>80</v>
      </c>
      <c r="W41" s="31">
        <v>43069</v>
      </c>
      <c r="X41" s="31" t="s">
        <v>657</v>
      </c>
      <c r="Y41" s="31" t="s">
        <v>79</v>
      </c>
      <c r="Z41" s="31" t="s">
        <v>111</v>
      </c>
      <c r="AA41" s="31" t="s">
        <v>103</v>
      </c>
      <c r="AB41" s="31" t="s">
        <v>74</v>
      </c>
      <c r="AC41" s="32" t="s">
        <v>676</v>
      </c>
      <c r="AD41" s="32" t="s">
        <v>112</v>
      </c>
      <c r="AE41" s="31">
        <v>42787</v>
      </c>
      <c r="AF41" s="32">
        <v>4300000328</v>
      </c>
      <c r="AG41" s="32" t="s">
        <v>685</v>
      </c>
      <c r="AH41" s="32">
        <v>43148237</v>
      </c>
      <c r="AI41" s="32">
        <v>1</v>
      </c>
      <c r="AJ41" s="32" t="s">
        <v>113</v>
      </c>
      <c r="AK41" s="32" t="s">
        <v>163</v>
      </c>
      <c r="AL41" s="32" t="s">
        <v>164</v>
      </c>
      <c r="AM41" s="32" t="s">
        <v>89</v>
      </c>
      <c r="AN41" s="31">
        <v>42787</v>
      </c>
      <c r="AO41" s="36">
        <v>15000000</v>
      </c>
      <c r="AP41" s="32">
        <v>19317</v>
      </c>
      <c r="AQ41" s="31">
        <v>42793</v>
      </c>
      <c r="AR41" s="31">
        <v>43189</v>
      </c>
      <c r="AS41" s="32" t="s">
        <v>80</v>
      </c>
      <c r="BF41" s="9">
        <v>15000000</v>
      </c>
      <c r="BG41" s="105">
        <v>9530000</v>
      </c>
      <c r="BH41" s="105">
        <v>5470000</v>
      </c>
      <c r="BI41" s="32" t="s">
        <v>169</v>
      </c>
      <c r="BJ41" s="10">
        <v>0.9</v>
      </c>
      <c r="BK41" s="32" t="s">
        <v>74</v>
      </c>
      <c r="BL41" s="32" t="s">
        <v>111</v>
      </c>
      <c r="BM41" s="32">
        <v>43211743</v>
      </c>
      <c r="BP41" s="11">
        <f t="shared" si="0"/>
        <v>282</v>
      </c>
    </row>
    <row r="42" spans="1:69" ht="72" x14ac:dyDescent="0.25">
      <c r="A42" s="32" t="s">
        <v>66</v>
      </c>
      <c r="B42" s="31">
        <v>42807</v>
      </c>
      <c r="C42" s="31" t="s">
        <v>67</v>
      </c>
      <c r="D42" s="31">
        <v>42779</v>
      </c>
      <c r="E42" s="31">
        <v>42780</v>
      </c>
      <c r="F42" s="32" t="s">
        <v>121</v>
      </c>
      <c r="G42" s="31">
        <v>42779</v>
      </c>
      <c r="H42" s="32">
        <v>100001031</v>
      </c>
      <c r="I42" s="32" t="s">
        <v>91</v>
      </c>
      <c r="J42" s="32" t="s">
        <v>92</v>
      </c>
      <c r="K42" s="32" t="s">
        <v>72</v>
      </c>
      <c r="L42" s="32" t="s">
        <v>73</v>
      </c>
      <c r="M42" s="32" t="s">
        <v>74</v>
      </c>
      <c r="N42" s="32" t="s">
        <v>74</v>
      </c>
      <c r="O42" s="32" t="s">
        <v>75</v>
      </c>
      <c r="P42" s="32" t="s">
        <v>76</v>
      </c>
      <c r="Q42" s="32" t="s">
        <v>122</v>
      </c>
      <c r="R42" s="36">
        <v>50000000</v>
      </c>
      <c r="S42" s="32">
        <v>7417</v>
      </c>
      <c r="T42" s="32" t="s">
        <v>123</v>
      </c>
      <c r="U42" s="32" t="s">
        <v>240</v>
      </c>
      <c r="V42" s="32" t="s">
        <v>80</v>
      </c>
      <c r="W42" s="31">
        <v>42885</v>
      </c>
      <c r="X42" s="31" t="s">
        <v>656</v>
      </c>
      <c r="Y42" s="31" t="s">
        <v>79</v>
      </c>
      <c r="Z42" s="31" t="s">
        <v>81</v>
      </c>
      <c r="AA42" s="31" t="s">
        <v>82</v>
      </c>
      <c r="AB42" s="31" t="s">
        <v>74</v>
      </c>
      <c r="AC42" s="32" t="s">
        <v>679</v>
      </c>
      <c r="AD42" s="32" t="s">
        <v>121</v>
      </c>
      <c r="AE42" s="31">
        <v>42793</v>
      </c>
      <c r="AF42" s="32">
        <v>4200001392</v>
      </c>
      <c r="AG42" s="32" t="s">
        <v>686</v>
      </c>
      <c r="AH42" s="32">
        <v>79725187</v>
      </c>
      <c r="AI42" s="32">
        <v>8</v>
      </c>
      <c r="AJ42" s="32" t="s">
        <v>166</v>
      </c>
      <c r="AK42" s="32" t="s">
        <v>167</v>
      </c>
      <c r="AL42" s="32" t="s">
        <v>168</v>
      </c>
      <c r="AM42" s="32" t="s">
        <v>89</v>
      </c>
      <c r="AN42" s="31">
        <v>42793</v>
      </c>
      <c r="AO42" s="36">
        <v>50000000</v>
      </c>
      <c r="AP42" s="32">
        <v>21517</v>
      </c>
      <c r="AQ42" s="31">
        <v>42796</v>
      </c>
      <c r="AR42" s="31">
        <v>43250</v>
      </c>
      <c r="AS42" s="32" t="s">
        <v>80</v>
      </c>
      <c r="BF42" s="9">
        <v>50000000</v>
      </c>
      <c r="BG42" s="105">
        <v>25815607</v>
      </c>
      <c r="BH42" s="105">
        <v>24184393</v>
      </c>
      <c r="BI42" s="32" t="s">
        <v>169</v>
      </c>
      <c r="BJ42" s="10">
        <f>'[1]CONTRATOS 2017'!$X$43</f>
        <v>0</v>
      </c>
      <c r="BK42" s="32" t="s">
        <v>74</v>
      </c>
      <c r="BL42" s="31" t="s">
        <v>81</v>
      </c>
      <c r="BM42" s="32">
        <v>43263503</v>
      </c>
      <c r="BP42" s="11">
        <f t="shared" si="0"/>
        <v>92</v>
      </c>
    </row>
    <row r="43" spans="1:69" ht="48" x14ac:dyDescent="0.25">
      <c r="A43" s="32" t="s">
        <v>105</v>
      </c>
      <c r="B43" s="31">
        <v>42776</v>
      </c>
      <c r="C43" s="31" t="s">
        <v>67</v>
      </c>
      <c r="D43" s="31">
        <v>42776</v>
      </c>
      <c r="E43" s="31">
        <v>42783</v>
      </c>
      <c r="F43" s="32" t="s">
        <v>129</v>
      </c>
      <c r="G43" s="31">
        <v>41694</v>
      </c>
      <c r="H43" s="32">
        <v>100000614</v>
      </c>
      <c r="I43" s="32" t="s">
        <v>91</v>
      </c>
      <c r="J43" s="32" t="s">
        <v>92</v>
      </c>
      <c r="K43" s="32" t="s">
        <v>72</v>
      </c>
      <c r="L43" s="32" t="s">
        <v>73</v>
      </c>
      <c r="M43" s="32" t="s">
        <v>74</v>
      </c>
      <c r="N43" s="32" t="s">
        <v>74</v>
      </c>
      <c r="O43" s="32" t="s">
        <v>75</v>
      </c>
      <c r="P43" s="32" t="s">
        <v>76</v>
      </c>
      <c r="Q43" s="32" t="s">
        <v>130</v>
      </c>
      <c r="R43" s="36">
        <v>2000000</v>
      </c>
      <c r="S43" s="32">
        <v>5917</v>
      </c>
      <c r="T43" s="32" t="s">
        <v>94</v>
      </c>
      <c r="U43" s="32" t="s">
        <v>642</v>
      </c>
      <c r="V43" s="32" t="s">
        <v>80</v>
      </c>
      <c r="W43" s="31">
        <v>43069</v>
      </c>
      <c r="X43" s="31" t="s">
        <v>656</v>
      </c>
      <c r="Y43" s="31" t="s">
        <v>79</v>
      </c>
      <c r="Z43" s="31" t="s">
        <v>111</v>
      </c>
      <c r="AA43" s="31" t="s">
        <v>103</v>
      </c>
      <c r="AB43" s="31" t="s">
        <v>74</v>
      </c>
      <c r="AC43" s="32" t="s">
        <v>679</v>
      </c>
      <c r="AD43" s="32" t="s">
        <v>126</v>
      </c>
      <c r="AE43" s="31">
        <v>42794</v>
      </c>
      <c r="AF43" s="32">
        <v>4200001436</v>
      </c>
      <c r="AG43" s="32" t="s">
        <v>131</v>
      </c>
      <c r="AH43" s="32">
        <v>900585357</v>
      </c>
      <c r="AI43" s="32">
        <v>9</v>
      </c>
      <c r="AJ43" s="32" t="s">
        <v>132</v>
      </c>
      <c r="AK43" s="32">
        <v>2773763</v>
      </c>
      <c r="AL43" s="32" t="s">
        <v>97</v>
      </c>
      <c r="AM43" s="32" t="s">
        <v>193</v>
      </c>
      <c r="AN43" s="31">
        <v>42801</v>
      </c>
      <c r="AO43" s="36">
        <v>2000000</v>
      </c>
      <c r="AP43" s="32">
        <v>22817</v>
      </c>
      <c r="AQ43" s="31">
        <v>42803</v>
      </c>
      <c r="AR43" s="31">
        <v>43189</v>
      </c>
      <c r="AS43" s="32" t="s">
        <v>80</v>
      </c>
      <c r="BF43" s="9">
        <v>2000000</v>
      </c>
      <c r="BG43" s="105">
        <v>1999907</v>
      </c>
      <c r="BH43" s="105">
        <v>93</v>
      </c>
      <c r="BI43" s="32" t="s">
        <v>581</v>
      </c>
      <c r="BJ43" s="10">
        <v>1</v>
      </c>
      <c r="BK43" s="32" t="s">
        <v>74</v>
      </c>
      <c r="BL43" s="32" t="s">
        <v>111</v>
      </c>
      <c r="BM43" s="32">
        <v>43211743</v>
      </c>
      <c r="BN43" s="31">
        <v>42970</v>
      </c>
      <c r="BO43" s="31">
        <v>42989</v>
      </c>
      <c r="BP43" s="11">
        <f t="shared" si="0"/>
        <v>275</v>
      </c>
    </row>
    <row r="44" spans="1:69" ht="60" x14ac:dyDescent="0.25">
      <c r="A44" s="32" t="s">
        <v>125</v>
      </c>
      <c r="B44" s="31">
        <v>42776</v>
      </c>
      <c r="C44" s="31" t="s">
        <v>67</v>
      </c>
      <c r="D44" s="31">
        <v>42776</v>
      </c>
      <c r="E44" s="31">
        <v>42780</v>
      </c>
      <c r="F44" s="32" t="s">
        <v>126</v>
      </c>
      <c r="G44" s="31">
        <v>42780</v>
      </c>
      <c r="H44" s="32">
        <v>400000732</v>
      </c>
      <c r="I44" s="32" t="s">
        <v>91</v>
      </c>
      <c r="J44" s="32" t="s">
        <v>92</v>
      </c>
      <c r="K44" s="32" t="s">
        <v>72</v>
      </c>
      <c r="L44" s="32" t="s">
        <v>73</v>
      </c>
      <c r="M44" s="32" t="s">
        <v>74</v>
      </c>
      <c r="N44" s="32" t="s">
        <v>74</v>
      </c>
      <c r="O44" s="32" t="s">
        <v>75</v>
      </c>
      <c r="P44" s="32" t="s">
        <v>76</v>
      </c>
      <c r="Q44" s="32" t="s">
        <v>127</v>
      </c>
      <c r="R44" s="36">
        <v>58000000</v>
      </c>
      <c r="S44" s="32">
        <v>5717</v>
      </c>
      <c r="T44" s="32" t="s">
        <v>116</v>
      </c>
      <c r="U44" s="32" t="s">
        <v>644</v>
      </c>
      <c r="V44" s="32" t="s">
        <v>79</v>
      </c>
      <c r="W44" s="31">
        <v>43069</v>
      </c>
      <c r="X44" s="31" t="s">
        <v>658</v>
      </c>
      <c r="Y44" s="31" t="s">
        <v>80</v>
      </c>
      <c r="Z44" s="31" t="s">
        <v>81</v>
      </c>
      <c r="AA44" s="31" t="s">
        <v>95</v>
      </c>
      <c r="AB44" s="31" t="s">
        <v>74</v>
      </c>
      <c r="AC44" s="32" t="s">
        <v>676</v>
      </c>
      <c r="AD44" s="32" t="s">
        <v>129</v>
      </c>
      <c r="AE44" s="31">
        <v>42794</v>
      </c>
      <c r="AF44" s="32">
        <v>5100001334</v>
      </c>
      <c r="AG44" s="32" t="s">
        <v>441</v>
      </c>
      <c r="AH44" s="32">
        <v>890908493</v>
      </c>
      <c r="AI44" s="32">
        <v>5</v>
      </c>
      <c r="AJ44" s="32" t="s">
        <v>170</v>
      </c>
      <c r="AK44" s="32" t="s">
        <v>171</v>
      </c>
      <c r="AL44" s="32" t="s">
        <v>168</v>
      </c>
      <c r="AM44" s="32" t="s">
        <v>120</v>
      </c>
      <c r="AN44" s="31">
        <v>42794</v>
      </c>
      <c r="AO44" s="36">
        <v>58000000</v>
      </c>
      <c r="AP44" s="32">
        <v>21817</v>
      </c>
      <c r="AQ44" s="31">
        <v>42797</v>
      </c>
      <c r="AR44" s="31">
        <v>43189</v>
      </c>
      <c r="AS44" s="32" t="s">
        <v>79</v>
      </c>
      <c r="BF44" s="9">
        <v>58000000</v>
      </c>
      <c r="BG44" s="105">
        <v>23639530</v>
      </c>
      <c r="BH44" s="105">
        <v>34360470</v>
      </c>
      <c r="BI44" s="32" t="s">
        <v>169</v>
      </c>
      <c r="BJ44" s="10">
        <f>'[1]CONTRATOS 2017'!$X$45</f>
        <v>0</v>
      </c>
      <c r="BK44" s="32" t="s">
        <v>74</v>
      </c>
      <c r="BL44" s="32" t="s">
        <v>182</v>
      </c>
      <c r="BM44" s="32">
        <v>13850627</v>
      </c>
      <c r="BP44" s="11">
        <f t="shared" si="0"/>
        <v>275</v>
      </c>
    </row>
    <row r="45" spans="1:69" ht="60" x14ac:dyDescent="0.25">
      <c r="A45" s="32" t="s">
        <v>105</v>
      </c>
      <c r="B45" s="31">
        <v>42780</v>
      </c>
      <c r="C45" s="31" t="s">
        <v>67</v>
      </c>
      <c r="D45" s="31">
        <v>42780</v>
      </c>
      <c r="E45" s="31">
        <v>42783</v>
      </c>
      <c r="F45" s="32" t="s">
        <v>133</v>
      </c>
      <c r="G45" s="31">
        <v>41694</v>
      </c>
      <c r="H45" s="32">
        <v>100000653</v>
      </c>
      <c r="I45" s="32" t="s">
        <v>91</v>
      </c>
      <c r="J45" s="32" t="s">
        <v>92</v>
      </c>
      <c r="K45" s="32" t="s">
        <v>72</v>
      </c>
      <c r="L45" s="32" t="s">
        <v>73</v>
      </c>
      <c r="M45" s="32" t="s">
        <v>74</v>
      </c>
      <c r="N45" s="32" t="s">
        <v>74</v>
      </c>
      <c r="O45" s="32" t="s">
        <v>75</v>
      </c>
      <c r="P45" s="32" t="s">
        <v>76</v>
      </c>
      <c r="Q45" s="32" t="s">
        <v>134</v>
      </c>
      <c r="R45" s="36">
        <v>12782980</v>
      </c>
      <c r="S45" s="32">
        <v>5617</v>
      </c>
      <c r="T45" s="32" t="s">
        <v>94</v>
      </c>
      <c r="U45" s="32" t="s">
        <v>642</v>
      </c>
      <c r="V45" s="32" t="s">
        <v>79</v>
      </c>
      <c r="W45" s="31">
        <v>42885</v>
      </c>
      <c r="X45" s="31" t="s">
        <v>656</v>
      </c>
      <c r="Y45" s="31" t="s">
        <v>80</v>
      </c>
      <c r="Z45" s="31" t="s">
        <v>135</v>
      </c>
      <c r="AA45" s="31" t="s">
        <v>82</v>
      </c>
      <c r="AB45" s="31" t="s">
        <v>74</v>
      </c>
      <c r="AC45" s="32" t="s">
        <v>679</v>
      </c>
      <c r="AD45" s="32" t="s">
        <v>133</v>
      </c>
      <c r="AE45" s="31">
        <v>42796</v>
      </c>
      <c r="AF45" s="32">
        <v>4200001448</v>
      </c>
      <c r="AG45" s="32" t="s">
        <v>687</v>
      </c>
      <c r="AH45" s="32">
        <v>900838631</v>
      </c>
      <c r="AI45" s="32">
        <v>1</v>
      </c>
      <c r="AJ45" s="32" t="s">
        <v>172</v>
      </c>
      <c r="AK45" s="32" t="s">
        <v>188</v>
      </c>
      <c r="AL45" s="32" t="s">
        <v>189</v>
      </c>
      <c r="AM45" s="32" t="s">
        <v>89</v>
      </c>
      <c r="AN45" s="31">
        <v>42797</v>
      </c>
      <c r="AO45" s="36">
        <v>12782980</v>
      </c>
      <c r="AP45" s="32">
        <v>22417</v>
      </c>
      <c r="AQ45" s="31">
        <v>42800</v>
      </c>
      <c r="AR45" s="31">
        <v>43189</v>
      </c>
      <c r="AS45" s="32" t="s">
        <v>79</v>
      </c>
      <c r="BF45" s="9">
        <v>22000000</v>
      </c>
      <c r="BG45" s="105">
        <v>12782980</v>
      </c>
      <c r="BH45" s="105">
        <v>0</v>
      </c>
      <c r="BI45" s="32" t="s">
        <v>169</v>
      </c>
      <c r="BJ45" s="10">
        <f>'[1]CONTRATOS 2017'!$X$46</f>
        <v>1.0000000021996751</v>
      </c>
      <c r="BK45" s="32" t="s">
        <v>74</v>
      </c>
      <c r="BL45" s="32" t="s">
        <v>190</v>
      </c>
      <c r="BM45" s="32">
        <v>42900507</v>
      </c>
      <c r="BP45" s="11">
        <f t="shared" si="0"/>
        <v>89</v>
      </c>
    </row>
    <row r="46" spans="1:69" ht="72" x14ac:dyDescent="0.25">
      <c r="A46" s="32" t="s">
        <v>105</v>
      </c>
      <c r="B46" s="31">
        <v>42782</v>
      </c>
      <c r="C46" s="31" t="s">
        <v>67</v>
      </c>
      <c r="D46" s="31">
        <v>42782</v>
      </c>
      <c r="E46" s="31">
        <v>42783</v>
      </c>
      <c r="F46" s="32" t="s">
        <v>136</v>
      </c>
      <c r="G46" s="31">
        <v>41694</v>
      </c>
      <c r="H46" s="32">
        <v>800000344</v>
      </c>
      <c r="I46" s="32" t="s">
        <v>91</v>
      </c>
      <c r="J46" s="32" t="s">
        <v>92</v>
      </c>
      <c r="K46" s="32" t="s">
        <v>107</v>
      </c>
      <c r="L46" s="32" t="s">
        <v>73</v>
      </c>
      <c r="M46" s="32" t="s">
        <v>74</v>
      </c>
      <c r="N46" s="32" t="s">
        <v>74</v>
      </c>
      <c r="O46" s="32" t="s">
        <v>75</v>
      </c>
      <c r="P46" s="32" t="s">
        <v>76</v>
      </c>
      <c r="Q46" s="32" t="s">
        <v>137</v>
      </c>
      <c r="R46" s="36">
        <v>39282400</v>
      </c>
      <c r="S46" s="32">
        <v>3817</v>
      </c>
      <c r="T46" s="32" t="s">
        <v>138</v>
      </c>
      <c r="U46" s="32" t="s">
        <v>645</v>
      </c>
      <c r="V46" s="32" t="s">
        <v>79</v>
      </c>
      <c r="W46" s="31">
        <v>43069</v>
      </c>
      <c r="X46" s="31" t="s">
        <v>656</v>
      </c>
      <c r="Y46" s="31" t="s">
        <v>80</v>
      </c>
      <c r="Z46" s="31" t="s">
        <v>135</v>
      </c>
      <c r="AA46" s="31" t="s">
        <v>95</v>
      </c>
      <c r="AB46" s="31" t="s">
        <v>74</v>
      </c>
      <c r="AC46" s="32" t="s">
        <v>676</v>
      </c>
      <c r="AD46" s="32" t="s">
        <v>136</v>
      </c>
      <c r="AE46" s="31">
        <v>42796</v>
      </c>
      <c r="AF46" s="32">
        <v>4300000338</v>
      </c>
      <c r="AG46" s="32" t="s">
        <v>688</v>
      </c>
      <c r="AH46" s="32">
        <v>900808522</v>
      </c>
      <c r="AI46" s="32">
        <v>7</v>
      </c>
      <c r="AJ46" s="32" t="s">
        <v>173</v>
      </c>
      <c r="AK46" s="32" t="s">
        <v>187</v>
      </c>
      <c r="AL46" s="32" t="s">
        <v>168</v>
      </c>
      <c r="AM46" s="32" t="s">
        <v>89</v>
      </c>
      <c r="AN46" s="31">
        <v>42797</v>
      </c>
      <c r="AO46" s="36">
        <v>39282400</v>
      </c>
      <c r="AP46" s="32">
        <v>22517</v>
      </c>
      <c r="AQ46" s="31">
        <v>42800</v>
      </c>
      <c r="AR46" s="31">
        <v>43189</v>
      </c>
      <c r="AS46" s="32" t="s">
        <v>79</v>
      </c>
      <c r="BF46" s="9">
        <v>39282400</v>
      </c>
      <c r="BG46" s="105">
        <v>10020395</v>
      </c>
      <c r="BH46" s="105">
        <v>29262005</v>
      </c>
      <c r="BI46" s="32" t="s">
        <v>169</v>
      </c>
      <c r="BJ46" s="10">
        <f>'[1]CONTRATOS 2017'!$X$47</f>
        <v>0</v>
      </c>
      <c r="BK46" s="32" t="s">
        <v>74</v>
      </c>
      <c r="BL46" s="32" t="s">
        <v>190</v>
      </c>
      <c r="BM46" s="32">
        <v>42900507</v>
      </c>
      <c r="BP46" s="11">
        <f t="shared" si="0"/>
        <v>273</v>
      </c>
    </row>
    <row r="47" spans="1:69" ht="60" x14ac:dyDescent="0.25">
      <c r="A47" s="32" t="s">
        <v>105</v>
      </c>
      <c r="B47" s="31">
        <v>42788</v>
      </c>
      <c r="C47" s="31" t="s">
        <v>67</v>
      </c>
      <c r="D47" s="31">
        <v>42786</v>
      </c>
      <c r="E47" s="31">
        <v>42787</v>
      </c>
      <c r="F47" s="32" t="s">
        <v>142</v>
      </c>
      <c r="G47" s="31">
        <v>41694</v>
      </c>
      <c r="H47" s="32">
        <v>800000307</v>
      </c>
      <c r="I47" s="32" t="s">
        <v>91</v>
      </c>
      <c r="J47" s="32" t="s">
        <v>92</v>
      </c>
      <c r="K47" s="32" t="s">
        <v>107</v>
      </c>
      <c r="L47" s="32" t="s">
        <v>73</v>
      </c>
      <c r="M47" s="32" t="s">
        <v>74</v>
      </c>
      <c r="N47" s="32" t="s">
        <v>74</v>
      </c>
      <c r="O47" s="32" t="s">
        <v>75</v>
      </c>
      <c r="P47" s="32" t="s">
        <v>76</v>
      </c>
      <c r="Q47" s="32" t="s">
        <v>143</v>
      </c>
      <c r="R47" s="36">
        <v>6500000</v>
      </c>
      <c r="S47" s="32">
        <v>6317</v>
      </c>
      <c r="T47" s="32" t="s">
        <v>144</v>
      </c>
      <c r="U47" s="32" t="s">
        <v>646</v>
      </c>
      <c r="V47" s="32" t="s">
        <v>80</v>
      </c>
      <c r="W47" s="31">
        <v>43069</v>
      </c>
      <c r="X47" s="31" t="s">
        <v>656</v>
      </c>
      <c r="Y47" s="31" t="s">
        <v>79</v>
      </c>
      <c r="Z47" s="31" t="s">
        <v>111</v>
      </c>
      <c r="AA47" s="31" t="s">
        <v>103</v>
      </c>
      <c r="AB47" s="31" t="s">
        <v>74</v>
      </c>
      <c r="AC47" s="32" t="s">
        <v>676</v>
      </c>
      <c r="AD47" s="32" t="s">
        <v>139</v>
      </c>
      <c r="AE47" s="31">
        <v>42797</v>
      </c>
      <c r="AF47" s="32">
        <v>4300000495</v>
      </c>
      <c r="AG47" s="32" t="s">
        <v>183</v>
      </c>
      <c r="AH47" s="32">
        <v>900077184</v>
      </c>
      <c r="AI47" s="32">
        <v>2</v>
      </c>
      <c r="AJ47" s="32" t="s">
        <v>184</v>
      </c>
      <c r="AK47" s="32">
        <v>2775658</v>
      </c>
      <c r="AL47" s="32" t="s">
        <v>97</v>
      </c>
      <c r="AM47" s="32" t="s">
        <v>89</v>
      </c>
      <c r="AN47" s="31">
        <v>42801</v>
      </c>
      <c r="AO47" s="36">
        <v>6500000</v>
      </c>
      <c r="AP47" s="32">
        <v>22717</v>
      </c>
      <c r="AQ47" s="31">
        <v>42803</v>
      </c>
      <c r="AR47" s="31">
        <v>43189</v>
      </c>
      <c r="AS47" s="32" t="s">
        <v>80</v>
      </c>
      <c r="BF47" s="9">
        <v>6500000</v>
      </c>
      <c r="BG47" s="105">
        <v>283000</v>
      </c>
      <c r="BH47" s="105">
        <v>6217000</v>
      </c>
      <c r="BI47" s="32" t="s">
        <v>84</v>
      </c>
      <c r="BJ47" s="10">
        <f>'[1]CONTRATOS 2017'!$X$48</f>
        <v>0</v>
      </c>
      <c r="BK47" s="32" t="s">
        <v>74</v>
      </c>
      <c r="BL47" s="32" t="s">
        <v>111</v>
      </c>
      <c r="BM47" s="32">
        <v>43211743</v>
      </c>
      <c r="BP47" s="11">
        <f t="shared" si="0"/>
        <v>272</v>
      </c>
    </row>
    <row r="48" spans="1:69" ht="84" x14ac:dyDescent="0.25">
      <c r="A48" s="36" t="s">
        <v>105</v>
      </c>
      <c r="B48" s="31">
        <v>42787</v>
      </c>
      <c r="C48" s="36" t="s">
        <v>67</v>
      </c>
      <c r="D48" s="31">
        <v>42787</v>
      </c>
      <c r="E48" s="31">
        <v>42789</v>
      </c>
      <c r="F48" s="36" t="s">
        <v>152</v>
      </c>
      <c r="G48" s="31">
        <v>41694</v>
      </c>
      <c r="H48" s="32">
        <v>800000326</v>
      </c>
      <c r="I48" s="32" t="s">
        <v>91</v>
      </c>
      <c r="J48" s="36" t="s">
        <v>92</v>
      </c>
      <c r="K48" s="32" t="s">
        <v>107</v>
      </c>
      <c r="L48" s="32" t="s">
        <v>73</v>
      </c>
      <c r="M48" s="36" t="s">
        <v>74</v>
      </c>
      <c r="N48" s="36" t="s">
        <v>74</v>
      </c>
      <c r="O48" s="36" t="s">
        <v>75</v>
      </c>
      <c r="P48" s="36" t="s">
        <v>76</v>
      </c>
      <c r="Q48" s="32" t="s">
        <v>153</v>
      </c>
      <c r="R48" s="36">
        <v>60000000</v>
      </c>
      <c r="S48" s="32">
        <v>4917</v>
      </c>
      <c r="T48" s="32" t="s">
        <v>154</v>
      </c>
      <c r="U48" s="32" t="s">
        <v>362</v>
      </c>
      <c r="V48" s="32" t="s">
        <v>79</v>
      </c>
      <c r="W48" s="31">
        <v>43069</v>
      </c>
      <c r="X48" s="31" t="s">
        <v>657</v>
      </c>
      <c r="Y48" s="31" t="s">
        <v>80</v>
      </c>
      <c r="Z48" s="31" t="s">
        <v>155</v>
      </c>
      <c r="AA48" s="31" t="s">
        <v>82</v>
      </c>
      <c r="AB48" s="31" t="s">
        <v>74</v>
      </c>
      <c r="AC48" s="32" t="s">
        <v>676</v>
      </c>
      <c r="AD48" s="36" t="s">
        <v>142</v>
      </c>
      <c r="AE48" s="31">
        <v>42801</v>
      </c>
      <c r="AF48" s="32">
        <v>4300000336</v>
      </c>
      <c r="AG48" s="31" t="s">
        <v>194</v>
      </c>
      <c r="AH48" s="43">
        <v>890302988</v>
      </c>
      <c r="AI48" s="32">
        <v>7</v>
      </c>
      <c r="AJ48" s="31" t="s">
        <v>195</v>
      </c>
      <c r="AK48" s="32" t="s">
        <v>196</v>
      </c>
      <c r="AL48" s="32" t="s">
        <v>222</v>
      </c>
      <c r="AM48" s="32" t="s">
        <v>89</v>
      </c>
      <c r="AN48" s="31">
        <v>42801</v>
      </c>
      <c r="AO48" s="36">
        <v>58583945</v>
      </c>
      <c r="AP48" s="32">
        <v>23017</v>
      </c>
      <c r="AQ48" s="31">
        <v>42804</v>
      </c>
      <c r="AR48" s="31">
        <v>43220</v>
      </c>
      <c r="AS48" s="32" t="s">
        <v>79</v>
      </c>
      <c r="BF48" s="9">
        <f>+AO48</f>
        <v>58583945</v>
      </c>
      <c r="BG48" s="105">
        <v>34493330</v>
      </c>
      <c r="BH48" s="105">
        <v>24090615</v>
      </c>
      <c r="BI48" s="32" t="s">
        <v>169</v>
      </c>
      <c r="BJ48" s="10">
        <f>'[1]CONTRATOS 2017'!$X$49</f>
        <v>0.51536919999999997</v>
      </c>
      <c r="BK48" s="32" t="s">
        <v>74</v>
      </c>
      <c r="BL48" s="32" t="s">
        <v>197</v>
      </c>
      <c r="BM48" s="32">
        <v>8162585</v>
      </c>
      <c r="BP48" s="11">
        <f t="shared" si="0"/>
        <v>268</v>
      </c>
    </row>
    <row r="49" spans="1:68" ht="60" x14ac:dyDescent="0.25">
      <c r="A49" s="32" t="s">
        <v>105</v>
      </c>
      <c r="B49" s="31">
        <v>42794</v>
      </c>
      <c r="C49" s="32" t="s">
        <v>67</v>
      </c>
      <c r="D49" s="31">
        <v>42794</v>
      </c>
      <c r="E49" s="31">
        <v>42796</v>
      </c>
      <c r="F49" s="32" t="s">
        <v>174</v>
      </c>
      <c r="G49" s="31">
        <v>42796</v>
      </c>
      <c r="H49" s="32">
        <v>400000784</v>
      </c>
      <c r="I49" s="32" t="s">
        <v>91</v>
      </c>
      <c r="J49" s="32" t="s">
        <v>92</v>
      </c>
      <c r="K49" s="32" t="s">
        <v>72</v>
      </c>
      <c r="L49" s="32" t="s">
        <v>73</v>
      </c>
      <c r="M49" s="32" t="s">
        <v>74</v>
      </c>
      <c r="N49" s="32" t="s">
        <v>74</v>
      </c>
      <c r="O49" s="32" t="s">
        <v>75</v>
      </c>
      <c r="P49" s="32" t="s">
        <v>76</v>
      </c>
      <c r="Q49" s="32" t="s">
        <v>176</v>
      </c>
      <c r="R49" s="36">
        <v>10000000</v>
      </c>
      <c r="S49" s="32">
        <v>5017</v>
      </c>
      <c r="T49" s="32" t="s">
        <v>177</v>
      </c>
      <c r="U49" s="32" t="s">
        <v>647</v>
      </c>
      <c r="V49" s="32" t="s">
        <v>80</v>
      </c>
      <c r="W49" s="31">
        <v>43069</v>
      </c>
      <c r="X49" s="31" t="s">
        <v>657</v>
      </c>
      <c r="Y49" s="31" t="s">
        <v>79</v>
      </c>
      <c r="Z49" s="31" t="s">
        <v>155</v>
      </c>
      <c r="AA49" s="31" t="s">
        <v>82</v>
      </c>
      <c r="AB49" s="31" t="s">
        <v>74</v>
      </c>
      <c r="AC49" s="32" t="s">
        <v>676</v>
      </c>
      <c r="AD49" s="32" t="s">
        <v>146</v>
      </c>
      <c r="AE49" s="31">
        <v>42802</v>
      </c>
      <c r="AF49" s="32">
        <v>5100001346</v>
      </c>
      <c r="AG49" s="31" t="s">
        <v>194</v>
      </c>
      <c r="AH49" s="43">
        <v>890302988</v>
      </c>
      <c r="AI49" s="32">
        <v>7</v>
      </c>
      <c r="AJ49" s="31" t="s">
        <v>195</v>
      </c>
      <c r="AK49" s="32">
        <v>39864</v>
      </c>
      <c r="AL49" s="32" t="s">
        <v>229</v>
      </c>
      <c r="AM49" s="32" t="s">
        <v>89</v>
      </c>
      <c r="AN49" s="31">
        <v>42803</v>
      </c>
      <c r="AO49" s="36">
        <v>10000000</v>
      </c>
      <c r="AP49" s="32">
        <v>23117</v>
      </c>
      <c r="AQ49" s="31">
        <v>42807</v>
      </c>
      <c r="AR49" s="31">
        <v>43220</v>
      </c>
      <c r="AS49" s="32" t="s">
        <v>80</v>
      </c>
      <c r="AT49" s="31">
        <v>42989</v>
      </c>
      <c r="AU49" s="32" t="s">
        <v>577</v>
      </c>
      <c r="AV49" s="36">
        <v>5000000</v>
      </c>
      <c r="AW49" s="31">
        <v>42991</v>
      </c>
      <c r="AX49" s="36">
        <v>5000000</v>
      </c>
      <c r="AZ49" s="32">
        <v>11617</v>
      </c>
      <c r="BA49" s="32">
        <v>39864</v>
      </c>
      <c r="BB49" s="31">
        <v>42993</v>
      </c>
      <c r="BC49" s="31">
        <v>44165</v>
      </c>
      <c r="BD49" s="37">
        <v>3000000</v>
      </c>
      <c r="BE49" s="32">
        <v>100017</v>
      </c>
      <c r="BF49" s="9">
        <f>+AO49+AV49</f>
        <v>15000000</v>
      </c>
      <c r="BG49" s="105">
        <v>9880034</v>
      </c>
      <c r="BH49" s="105">
        <v>119966</v>
      </c>
      <c r="BI49" s="32" t="s">
        <v>169</v>
      </c>
      <c r="BJ49" s="10">
        <f>'[1]CONTRATOS 2017'!$X$50</f>
        <v>0.33504166666666668</v>
      </c>
      <c r="BK49" s="32" t="s">
        <v>74</v>
      </c>
      <c r="BL49" s="32" t="s">
        <v>197</v>
      </c>
      <c r="BM49" s="32">
        <v>8162585</v>
      </c>
      <c r="BP49" s="11">
        <f t="shared" si="0"/>
        <v>267</v>
      </c>
    </row>
    <row r="50" spans="1:68" ht="60" x14ac:dyDescent="0.25">
      <c r="A50" s="32" t="s">
        <v>105</v>
      </c>
      <c r="B50" s="31">
        <v>42796</v>
      </c>
      <c r="C50" s="32" t="s">
        <v>67</v>
      </c>
      <c r="D50" s="31">
        <v>42796</v>
      </c>
      <c r="E50" s="31">
        <v>42797</v>
      </c>
      <c r="F50" s="32" t="s">
        <v>180</v>
      </c>
      <c r="G50" s="31">
        <v>42796</v>
      </c>
      <c r="H50" s="32">
        <v>800000315</v>
      </c>
      <c r="I50" s="32" t="s">
        <v>91</v>
      </c>
      <c r="J50" s="32" t="s">
        <v>92</v>
      </c>
      <c r="K50" s="32" t="s">
        <v>107</v>
      </c>
      <c r="L50" s="32" t="s">
        <v>73</v>
      </c>
      <c r="M50" s="32" t="s">
        <v>74</v>
      </c>
      <c r="N50" s="32" t="s">
        <v>74</v>
      </c>
      <c r="O50" s="32" t="s">
        <v>75</v>
      </c>
      <c r="P50" s="32" t="s">
        <v>185</v>
      </c>
      <c r="Q50" s="32" t="s">
        <v>186</v>
      </c>
      <c r="R50" s="36">
        <v>2500000</v>
      </c>
      <c r="S50" s="32">
        <v>6317</v>
      </c>
      <c r="T50" s="32" t="s">
        <v>144</v>
      </c>
      <c r="U50" s="32" t="s">
        <v>646</v>
      </c>
      <c r="V50" s="32" t="s">
        <v>80</v>
      </c>
      <c r="W50" s="31">
        <v>43069</v>
      </c>
      <c r="X50" s="32" t="s">
        <v>659</v>
      </c>
      <c r="Y50" s="31" t="s">
        <v>79</v>
      </c>
      <c r="Z50" s="31" t="s">
        <v>111</v>
      </c>
      <c r="AA50" s="31" t="s">
        <v>103</v>
      </c>
      <c r="AB50" s="31" t="s">
        <v>74</v>
      </c>
      <c r="AC50" s="32" t="s">
        <v>676</v>
      </c>
      <c r="AD50" s="32" t="s">
        <v>148</v>
      </c>
      <c r="AE50" s="31">
        <v>42807</v>
      </c>
      <c r="AF50" s="32">
        <v>4300000496</v>
      </c>
      <c r="AG50" s="31" t="s">
        <v>227</v>
      </c>
      <c r="AH50" s="43">
        <v>818000373</v>
      </c>
      <c r="AI50" s="43">
        <v>1</v>
      </c>
      <c r="AJ50" s="31" t="s">
        <v>228</v>
      </c>
      <c r="AK50" s="32" t="s">
        <v>275</v>
      </c>
      <c r="AL50" s="32" t="s">
        <v>168</v>
      </c>
      <c r="AM50" s="32" t="s">
        <v>89</v>
      </c>
      <c r="AN50" s="31">
        <v>42828</v>
      </c>
      <c r="AO50" s="36">
        <v>2500000</v>
      </c>
      <c r="AP50" s="32">
        <v>37414</v>
      </c>
      <c r="AQ50" s="31">
        <v>42832</v>
      </c>
      <c r="AR50" s="31">
        <v>43189</v>
      </c>
      <c r="AS50" s="32" t="s">
        <v>80</v>
      </c>
      <c r="BF50" s="9">
        <f>+AO50</f>
        <v>2500000</v>
      </c>
      <c r="BG50" s="105">
        <v>0</v>
      </c>
      <c r="BH50" s="105">
        <v>2500000</v>
      </c>
      <c r="BI50" s="32" t="s">
        <v>169</v>
      </c>
      <c r="BJ50" s="10">
        <f>'[1]CONTRATOS 2017'!$X$51</f>
        <v>0.24514</v>
      </c>
      <c r="BK50" s="32" t="s">
        <v>74</v>
      </c>
      <c r="BL50" s="32" t="s">
        <v>111</v>
      </c>
      <c r="BM50" s="32">
        <v>43211743</v>
      </c>
      <c r="BP50" s="11">
        <f t="shared" si="0"/>
        <v>262</v>
      </c>
    </row>
    <row r="51" spans="1:68" ht="84" x14ac:dyDescent="0.25">
      <c r="A51" s="32" t="s">
        <v>105</v>
      </c>
      <c r="B51" s="31">
        <v>42802</v>
      </c>
      <c r="C51" s="32" t="s">
        <v>67</v>
      </c>
      <c r="D51" s="31">
        <v>42802</v>
      </c>
      <c r="E51" s="31">
        <v>42804</v>
      </c>
      <c r="F51" s="32" t="s">
        <v>201</v>
      </c>
      <c r="G51" s="31">
        <v>42804</v>
      </c>
      <c r="H51" s="32">
        <v>800000333</v>
      </c>
      <c r="I51" s="32" t="s">
        <v>91</v>
      </c>
      <c r="J51" s="32" t="s">
        <v>92</v>
      </c>
      <c r="K51" s="32" t="s">
        <v>274</v>
      </c>
      <c r="L51" s="32" t="s">
        <v>73</v>
      </c>
      <c r="M51" s="32" t="s">
        <v>74</v>
      </c>
      <c r="N51" s="32" t="s">
        <v>74</v>
      </c>
      <c r="O51" s="32" t="s">
        <v>75</v>
      </c>
      <c r="P51" s="32" t="s">
        <v>185</v>
      </c>
      <c r="Q51" s="32" t="s">
        <v>206</v>
      </c>
      <c r="R51" s="36">
        <v>12000000</v>
      </c>
      <c r="S51" s="32">
        <v>4617</v>
      </c>
      <c r="T51" s="32" t="s">
        <v>109</v>
      </c>
      <c r="U51" s="32" t="s">
        <v>362</v>
      </c>
      <c r="V51" s="32" t="s">
        <v>80</v>
      </c>
      <c r="W51" s="31">
        <v>43069</v>
      </c>
      <c r="X51" s="31" t="s">
        <v>657</v>
      </c>
      <c r="Y51" s="31" t="s">
        <v>79</v>
      </c>
      <c r="Z51" s="31" t="s">
        <v>155</v>
      </c>
      <c r="AA51" s="31" t="s">
        <v>95</v>
      </c>
      <c r="AB51" s="32" t="s">
        <v>74</v>
      </c>
      <c r="AC51" s="32" t="s">
        <v>676</v>
      </c>
      <c r="AD51" s="32" t="s">
        <v>150</v>
      </c>
      <c r="AE51" s="31">
        <v>42816</v>
      </c>
      <c r="AF51" s="32">
        <v>4300000493</v>
      </c>
      <c r="AG51" s="31" t="s">
        <v>236</v>
      </c>
      <c r="AH51" s="43">
        <v>900342746</v>
      </c>
      <c r="AI51" s="32">
        <v>8</v>
      </c>
      <c r="AJ51" s="31" t="s">
        <v>237</v>
      </c>
      <c r="AK51" s="32">
        <v>2781855</v>
      </c>
      <c r="AL51" s="32" t="s">
        <v>97</v>
      </c>
      <c r="AM51" s="32" t="s">
        <v>89</v>
      </c>
      <c r="AN51" s="31">
        <v>42816</v>
      </c>
      <c r="AO51" s="36">
        <v>11604523</v>
      </c>
      <c r="AP51" s="32">
        <v>32717</v>
      </c>
      <c r="AQ51" s="31">
        <v>42822</v>
      </c>
      <c r="AR51" s="31">
        <v>43189</v>
      </c>
      <c r="AS51" s="32" t="s">
        <v>80</v>
      </c>
      <c r="BF51" s="53">
        <f>+AO51</f>
        <v>11604523</v>
      </c>
      <c r="BG51" s="105">
        <v>0</v>
      </c>
      <c r="BH51" s="105">
        <v>11604523</v>
      </c>
      <c r="BI51" s="32" t="s">
        <v>169</v>
      </c>
      <c r="BJ51" s="10">
        <f>'[1]CONTRATOS 2017'!$X$52</f>
        <v>0.29354016666666666</v>
      </c>
      <c r="BK51" s="32" t="s">
        <v>74</v>
      </c>
      <c r="BL51" s="32" t="s">
        <v>197</v>
      </c>
      <c r="BM51" s="32">
        <v>8162585</v>
      </c>
      <c r="BP51" s="32">
        <f t="shared" si="0"/>
        <v>253</v>
      </c>
    </row>
    <row r="52" spans="1:68" ht="48" x14ac:dyDescent="0.25">
      <c r="A52" s="32" t="s">
        <v>105</v>
      </c>
      <c r="B52" s="31">
        <v>42790</v>
      </c>
      <c r="C52" s="32" t="s">
        <v>67</v>
      </c>
      <c r="D52" s="31">
        <v>42790</v>
      </c>
      <c r="E52" s="31">
        <v>42795</v>
      </c>
      <c r="F52" s="32" t="s">
        <v>156</v>
      </c>
      <c r="G52" s="31">
        <v>42795</v>
      </c>
      <c r="H52" s="32">
        <v>100000858</v>
      </c>
      <c r="I52" s="32" t="s">
        <v>91</v>
      </c>
      <c r="J52" s="32" t="s">
        <v>92</v>
      </c>
      <c r="K52" s="32" t="s">
        <v>72</v>
      </c>
      <c r="L52" s="32" t="s">
        <v>73</v>
      </c>
      <c r="M52" s="32" t="s">
        <v>74</v>
      </c>
      <c r="N52" s="32" t="s">
        <v>74</v>
      </c>
      <c r="O52" s="32" t="s">
        <v>75</v>
      </c>
      <c r="P52" s="32" t="s">
        <v>76</v>
      </c>
      <c r="Q52" s="32" t="s">
        <v>157</v>
      </c>
      <c r="R52" s="36">
        <v>20000000</v>
      </c>
      <c r="S52" s="32">
        <v>5817</v>
      </c>
      <c r="T52" s="32" t="s">
        <v>94</v>
      </c>
      <c r="U52" s="32" t="s">
        <v>642</v>
      </c>
      <c r="V52" s="32" t="s">
        <v>79</v>
      </c>
      <c r="W52" s="31">
        <v>43069</v>
      </c>
      <c r="X52" s="31" t="s">
        <v>657</v>
      </c>
      <c r="Y52" s="31" t="s">
        <v>80</v>
      </c>
      <c r="Z52" s="31" t="s">
        <v>111</v>
      </c>
      <c r="AA52" s="31" t="s">
        <v>95</v>
      </c>
      <c r="AB52" s="31" t="s">
        <v>74</v>
      </c>
      <c r="AC52" s="32" t="s">
        <v>676</v>
      </c>
      <c r="AD52" s="32" t="s">
        <v>152</v>
      </c>
      <c r="AE52" s="31">
        <v>42816</v>
      </c>
      <c r="AF52" s="32">
        <v>4200001285</v>
      </c>
      <c r="AG52" s="31" t="s">
        <v>223</v>
      </c>
      <c r="AH52" s="43">
        <v>830007364</v>
      </c>
      <c r="AI52" s="32">
        <v>9</v>
      </c>
      <c r="AJ52" s="31" t="s">
        <v>224</v>
      </c>
      <c r="AK52" s="32" t="s">
        <v>276</v>
      </c>
      <c r="AL52" s="32" t="s">
        <v>370</v>
      </c>
      <c r="AM52" s="32" t="s">
        <v>371</v>
      </c>
      <c r="AN52" s="31">
        <v>42824</v>
      </c>
      <c r="AO52" s="36">
        <v>20000000</v>
      </c>
      <c r="AP52" s="32">
        <v>32817</v>
      </c>
      <c r="AQ52" s="31">
        <v>42822</v>
      </c>
      <c r="AR52" s="31">
        <v>43189</v>
      </c>
      <c r="AS52" s="32" t="s">
        <v>79</v>
      </c>
      <c r="BF52" s="9">
        <f>+AO52</f>
        <v>20000000</v>
      </c>
      <c r="BG52" s="105">
        <v>13857312</v>
      </c>
      <c r="BH52" s="105">
        <v>6142688</v>
      </c>
      <c r="BI52" s="32" t="s">
        <v>169</v>
      </c>
      <c r="BJ52" s="10">
        <f>'[1]CONTRATOS 2017'!$X$53</f>
        <v>0.48959999999999998</v>
      </c>
      <c r="BK52" s="32" t="s">
        <v>74</v>
      </c>
      <c r="BL52" s="32" t="s">
        <v>111</v>
      </c>
      <c r="BM52" s="32">
        <v>43211743</v>
      </c>
      <c r="BP52" s="11">
        <f t="shared" si="0"/>
        <v>253</v>
      </c>
    </row>
    <row r="53" spans="1:68" ht="144" x14ac:dyDescent="0.25">
      <c r="A53" s="32" t="s">
        <v>114</v>
      </c>
      <c r="B53" s="31">
        <v>42781</v>
      </c>
      <c r="C53" s="32" t="s">
        <v>67</v>
      </c>
      <c r="D53" s="31">
        <v>42783</v>
      </c>
      <c r="E53" s="31">
        <v>42803</v>
      </c>
      <c r="F53" s="32" t="s">
        <v>159</v>
      </c>
      <c r="G53" s="31">
        <v>42795</v>
      </c>
      <c r="H53" s="32">
        <v>100000609</v>
      </c>
      <c r="I53" s="32" t="s">
        <v>70</v>
      </c>
      <c r="J53" s="32" t="s">
        <v>71</v>
      </c>
      <c r="K53" s="32" t="s">
        <v>72</v>
      </c>
      <c r="L53" s="32" t="s">
        <v>73</v>
      </c>
      <c r="M53" s="32" t="s">
        <v>74</v>
      </c>
      <c r="N53" s="32" t="s">
        <v>74</v>
      </c>
      <c r="O53" s="32" t="s">
        <v>75</v>
      </c>
      <c r="P53" s="32" t="s">
        <v>76</v>
      </c>
      <c r="Q53" s="32" t="s">
        <v>160</v>
      </c>
      <c r="R53" s="36">
        <v>150000000</v>
      </c>
      <c r="S53" s="32">
        <v>5117</v>
      </c>
      <c r="T53" s="32" t="s">
        <v>116</v>
      </c>
      <c r="U53" s="32" t="s">
        <v>644</v>
      </c>
      <c r="V53" s="32" t="s">
        <v>79</v>
      </c>
      <c r="W53" s="31">
        <v>43069</v>
      </c>
      <c r="X53" s="32" t="s">
        <v>660</v>
      </c>
      <c r="Y53" s="31" t="s">
        <v>80</v>
      </c>
      <c r="Z53" s="31" t="s">
        <v>117</v>
      </c>
      <c r="AA53" s="31" t="s">
        <v>103</v>
      </c>
      <c r="AB53" s="31" t="s">
        <v>83</v>
      </c>
      <c r="AC53" s="32" t="s">
        <v>676</v>
      </c>
      <c r="AD53" s="32" t="s">
        <v>156</v>
      </c>
      <c r="AE53" s="31">
        <v>42817</v>
      </c>
      <c r="AF53" s="32">
        <v>4200001193</v>
      </c>
      <c r="AG53" s="31" t="s">
        <v>225</v>
      </c>
      <c r="AH53" s="43">
        <v>70694550</v>
      </c>
      <c r="AI53" s="32">
        <v>1</v>
      </c>
      <c r="AJ53" s="31" t="s">
        <v>226</v>
      </c>
      <c r="AK53" s="32" t="s">
        <v>259</v>
      </c>
      <c r="AL53" s="32" t="s">
        <v>164</v>
      </c>
      <c r="AM53" s="32" t="s">
        <v>89</v>
      </c>
      <c r="AN53" s="31">
        <v>42817</v>
      </c>
      <c r="AO53" s="36">
        <v>150000000</v>
      </c>
      <c r="AP53" s="32">
        <v>33317</v>
      </c>
      <c r="AQ53" s="31">
        <v>42822</v>
      </c>
      <c r="AR53" s="31">
        <v>43189</v>
      </c>
      <c r="AS53" s="32" t="s">
        <v>79</v>
      </c>
      <c r="AT53" s="31">
        <v>42857</v>
      </c>
      <c r="AU53" s="32" t="s">
        <v>373</v>
      </c>
      <c r="AV53" s="36">
        <v>67500000</v>
      </c>
      <c r="AW53" s="31">
        <v>42866</v>
      </c>
      <c r="AX53" s="36">
        <v>67500000</v>
      </c>
      <c r="AZ53" s="32">
        <v>5117</v>
      </c>
      <c r="BA53" s="32" t="s">
        <v>259</v>
      </c>
      <c r="BB53" s="31">
        <v>42865</v>
      </c>
      <c r="BC53" s="31">
        <v>44316</v>
      </c>
      <c r="BD53" s="37">
        <f>21750000+43500000+10875000</f>
        <v>76125000</v>
      </c>
      <c r="BE53" s="32">
        <v>53117</v>
      </c>
      <c r="BF53" s="9">
        <f>AX53+AO53</f>
        <v>217500000</v>
      </c>
      <c r="BG53" s="105">
        <v>184370927</v>
      </c>
      <c r="BH53" s="105">
        <v>33129073</v>
      </c>
      <c r="BI53" s="32" t="s">
        <v>169</v>
      </c>
      <c r="BJ53" s="10">
        <f>'[1]CONTRATOS 2017'!$X$54</f>
        <v>0.51631214000000003</v>
      </c>
      <c r="BK53" s="32" t="s">
        <v>74</v>
      </c>
      <c r="BL53" s="31" t="s">
        <v>117</v>
      </c>
      <c r="BM53" s="32">
        <v>1077426583</v>
      </c>
      <c r="BP53" s="11">
        <f t="shared" si="0"/>
        <v>252</v>
      </c>
    </row>
    <row r="54" spans="1:68" ht="60" x14ac:dyDescent="0.25">
      <c r="A54" s="32" t="s">
        <v>105</v>
      </c>
      <c r="B54" s="31">
        <v>42797</v>
      </c>
      <c r="C54" s="32" t="s">
        <v>67</v>
      </c>
      <c r="D54" s="31">
        <v>42797</v>
      </c>
      <c r="E54" s="31">
        <v>42797</v>
      </c>
      <c r="F54" s="32" t="s">
        <v>181</v>
      </c>
      <c r="G54" s="31">
        <v>42797</v>
      </c>
      <c r="H54" s="32">
        <v>800000316</v>
      </c>
      <c r="I54" s="32" t="s">
        <v>91</v>
      </c>
      <c r="J54" s="32" t="s">
        <v>92</v>
      </c>
      <c r="K54" s="32" t="s">
        <v>107</v>
      </c>
      <c r="L54" s="32" t="s">
        <v>73</v>
      </c>
      <c r="M54" s="32" t="s">
        <v>74</v>
      </c>
      <c r="N54" s="32" t="s">
        <v>74</v>
      </c>
      <c r="O54" s="32" t="s">
        <v>75</v>
      </c>
      <c r="P54" s="32" t="s">
        <v>185</v>
      </c>
      <c r="Q54" s="32" t="s">
        <v>151</v>
      </c>
      <c r="R54" s="36">
        <v>3000000</v>
      </c>
      <c r="S54" s="32">
        <v>6117</v>
      </c>
      <c r="T54" s="32" t="s">
        <v>109</v>
      </c>
      <c r="U54" s="32" t="s">
        <v>362</v>
      </c>
      <c r="V54" s="32" t="s">
        <v>79</v>
      </c>
      <c r="W54" s="31">
        <v>43069</v>
      </c>
      <c r="X54" s="32" t="s">
        <v>513</v>
      </c>
      <c r="Y54" s="31" t="s">
        <v>79</v>
      </c>
      <c r="Z54" s="31" t="s">
        <v>111</v>
      </c>
      <c r="AA54" s="31" t="s">
        <v>82</v>
      </c>
      <c r="AB54" s="31" t="s">
        <v>74</v>
      </c>
      <c r="AC54" s="32" t="s">
        <v>676</v>
      </c>
      <c r="AD54" s="32" t="s">
        <v>159</v>
      </c>
      <c r="AE54" s="31">
        <v>42817</v>
      </c>
      <c r="AF54" s="32">
        <v>4300000608</v>
      </c>
      <c r="AG54" s="31" t="s">
        <v>230</v>
      </c>
      <c r="AH54" s="43">
        <v>43148237</v>
      </c>
      <c r="AI54" s="32">
        <v>0</v>
      </c>
      <c r="AJ54" s="31" t="s">
        <v>231</v>
      </c>
      <c r="AK54" s="32" t="s">
        <v>260</v>
      </c>
      <c r="AL54" s="32" t="s">
        <v>164</v>
      </c>
      <c r="AM54" s="32" t="s">
        <v>89</v>
      </c>
      <c r="AN54" s="31">
        <v>42821</v>
      </c>
      <c r="AO54" s="36">
        <v>3000000</v>
      </c>
      <c r="AP54" s="32">
        <v>35217</v>
      </c>
      <c r="AQ54" s="31">
        <v>42824</v>
      </c>
      <c r="AR54" s="31">
        <v>43189</v>
      </c>
      <c r="AS54" s="32" t="s">
        <v>79</v>
      </c>
      <c r="BF54" s="9">
        <f>+AO54</f>
        <v>3000000</v>
      </c>
      <c r="BG54" s="105">
        <v>1206000</v>
      </c>
      <c r="BH54" s="105">
        <v>1794000</v>
      </c>
      <c r="BI54" s="32" t="s">
        <v>169</v>
      </c>
      <c r="BJ54" s="10">
        <v>0</v>
      </c>
      <c r="BK54" s="32" t="s">
        <v>74</v>
      </c>
      <c r="BL54" s="32" t="s">
        <v>111</v>
      </c>
      <c r="BM54" s="32">
        <v>43211743</v>
      </c>
      <c r="BP54" s="11">
        <f t="shared" si="0"/>
        <v>252</v>
      </c>
    </row>
    <row r="55" spans="1:68" ht="108" x14ac:dyDescent="0.25">
      <c r="A55" s="32" t="s">
        <v>105</v>
      </c>
      <c r="B55" s="31">
        <v>42801</v>
      </c>
      <c r="C55" s="32" t="s">
        <v>67</v>
      </c>
      <c r="D55" s="31">
        <v>42801</v>
      </c>
      <c r="E55" s="31">
        <v>42803</v>
      </c>
      <c r="F55" s="32" t="s">
        <v>199</v>
      </c>
      <c r="G55" s="31">
        <v>42804</v>
      </c>
      <c r="H55" s="32">
        <v>800000327</v>
      </c>
      <c r="I55" s="32" t="s">
        <v>91</v>
      </c>
      <c r="J55" s="32" t="s">
        <v>92</v>
      </c>
      <c r="K55" s="32" t="s">
        <v>107</v>
      </c>
      <c r="L55" s="32" t="s">
        <v>73</v>
      </c>
      <c r="M55" s="32" t="s">
        <v>74</v>
      </c>
      <c r="N55" s="32" t="s">
        <v>74</v>
      </c>
      <c r="O55" s="32" t="s">
        <v>75</v>
      </c>
      <c r="P55" s="32" t="s">
        <v>185</v>
      </c>
      <c r="Q55" s="32" t="s">
        <v>203</v>
      </c>
      <c r="R55" s="36">
        <v>28136122</v>
      </c>
      <c r="S55" s="32">
        <v>4417</v>
      </c>
      <c r="T55" s="32" t="s">
        <v>109</v>
      </c>
      <c r="U55" s="32" t="s">
        <v>362</v>
      </c>
      <c r="V55" s="32" t="s">
        <v>79</v>
      </c>
      <c r="W55" s="31">
        <v>43069</v>
      </c>
      <c r="X55" s="31" t="s">
        <v>657</v>
      </c>
      <c r="Y55" s="31" t="s">
        <v>80</v>
      </c>
      <c r="Z55" s="31" t="s">
        <v>155</v>
      </c>
      <c r="AA55" s="31" t="s">
        <v>103</v>
      </c>
      <c r="AB55" s="32" t="s">
        <v>74</v>
      </c>
      <c r="AC55" s="32" t="s">
        <v>676</v>
      </c>
      <c r="AD55" s="32" t="s">
        <v>174</v>
      </c>
      <c r="AE55" s="31">
        <v>42817</v>
      </c>
      <c r="AF55" s="32">
        <v>4300000395</v>
      </c>
      <c r="AG55" s="31" t="s">
        <v>232</v>
      </c>
      <c r="AH55" s="43">
        <v>900342746</v>
      </c>
      <c r="AI55" s="32">
        <v>8</v>
      </c>
      <c r="AJ55" s="31" t="s">
        <v>233</v>
      </c>
      <c r="AK55" s="32">
        <v>2782782</v>
      </c>
      <c r="AL55" s="32" t="s">
        <v>97</v>
      </c>
      <c r="AM55" s="32" t="s">
        <v>89</v>
      </c>
      <c r="AN55" s="31">
        <v>42821</v>
      </c>
      <c r="AO55" s="36">
        <v>28136122</v>
      </c>
      <c r="AP55" s="32">
        <v>33217</v>
      </c>
      <c r="AQ55" s="31">
        <v>42822</v>
      </c>
      <c r="AR55" s="31">
        <v>43189</v>
      </c>
      <c r="AS55" s="32" t="s">
        <v>79</v>
      </c>
      <c r="AV55" s="36">
        <v>12000000</v>
      </c>
      <c r="AW55" s="31">
        <v>43055</v>
      </c>
      <c r="AX55" s="36">
        <v>12000000</v>
      </c>
      <c r="AZ55" s="32">
        <v>12517</v>
      </c>
      <c r="BE55" s="32">
        <v>122717</v>
      </c>
      <c r="BF55" s="9">
        <f>+AO55</f>
        <v>28136122</v>
      </c>
      <c r="BG55" s="105">
        <v>28136122</v>
      </c>
      <c r="BH55" s="105">
        <v>0</v>
      </c>
      <c r="BI55" s="32" t="s">
        <v>169</v>
      </c>
      <c r="BJ55" s="10">
        <v>0</v>
      </c>
      <c r="BK55" s="32" t="s">
        <v>74</v>
      </c>
      <c r="BL55" s="32" t="s">
        <v>197</v>
      </c>
      <c r="BM55" s="32">
        <v>8162585</v>
      </c>
      <c r="BP55" s="11">
        <f t="shared" si="0"/>
        <v>252</v>
      </c>
    </row>
    <row r="56" spans="1:68" ht="60" x14ac:dyDescent="0.25">
      <c r="A56" s="32" t="s">
        <v>105</v>
      </c>
      <c r="B56" s="31">
        <v>42801</v>
      </c>
      <c r="C56" s="32" t="s">
        <v>67</v>
      </c>
      <c r="D56" s="31">
        <v>42801</v>
      </c>
      <c r="E56" s="31">
        <v>42804</v>
      </c>
      <c r="F56" s="32" t="s">
        <v>200</v>
      </c>
      <c r="G56" s="31">
        <v>42804</v>
      </c>
      <c r="H56" s="32">
        <v>100001000</v>
      </c>
      <c r="I56" s="32" t="s">
        <v>91</v>
      </c>
      <c r="J56" s="32" t="s">
        <v>92</v>
      </c>
      <c r="K56" s="32" t="s">
        <v>72</v>
      </c>
      <c r="L56" s="32" t="s">
        <v>73</v>
      </c>
      <c r="M56" s="32" t="s">
        <v>74</v>
      </c>
      <c r="N56" s="32" t="s">
        <v>74</v>
      </c>
      <c r="O56" s="32" t="s">
        <v>75</v>
      </c>
      <c r="P56" s="32" t="s">
        <v>185</v>
      </c>
      <c r="Q56" s="32" t="s">
        <v>621</v>
      </c>
      <c r="R56" s="36">
        <v>5000000</v>
      </c>
      <c r="S56" s="32">
        <v>7517</v>
      </c>
      <c r="T56" s="32" t="s">
        <v>204</v>
      </c>
      <c r="U56" s="32" t="s">
        <v>648</v>
      </c>
      <c r="V56" s="32" t="s">
        <v>80</v>
      </c>
      <c r="W56" s="31">
        <v>43069</v>
      </c>
      <c r="X56" s="31" t="s">
        <v>205</v>
      </c>
      <c r="Y56" s="31" t="s">
        <v>79</v>
      </c>
      <c r="Z56" s="31" t="s">
        <v>111</v>
      </c>
      <c r="AA56" s="31" t="s">
        <v>82</v>
      </c>
      <c r="AB56" s="32" t="s">
        <v>74</v>
      </c>
      <c r="AC56" s="32" t="s">
        <v>676</v>
      </c>
      <c r="AD56" s="32" t="s">
        <v>175</v>
      </c>
      <c r="AE56" s="31">
        <v>42817</v>
      </c>
      <c r="AF56" s="32">
        <v>4200001435</v>
      </c>
      <c r="AG56" s="31" t="s">
        <v>234</v>
      </c>
      <c r="AH56" s="43">
        <v>900276519</v>
      </c>
      <c r="AI56" s="32">
        <v>1</v>
      </c>
      <c r="AJ56" s="31" t="s">
        <v>235</v>
      </c>
      <c r="AK56" s="32" t="s">
        <v>261</v>
      </c>
      <c r="AL56" s="32" t="s">
        <v>168</v>
      </c>
      <c r="AM56" s="32" t="s">
        <v>89</v>
      </c>
      <c r="AN56" s="31">
        <v>42822</v>
      </c>
      <c r="AO56" s="36">
        <v>5000000</v>
      </c>
      <c r="AP56" s="32">
        <v>35117</v>
      </c>
      <c r="AQ56" s="31">
        <v>42824</v>
      </c>
      <c r="AR56" s="31">
        <v>43189</v>
      </c>
      <c r="AS56" s="31" t="s">
        <v>80</v>
      </c>
      <c r="BF56" s="53">
        <f>+AO56</f>
        <v>5000000</v>
      </c>
      <c r="BG56" s="105">
        <v>2480000</v>
      </c>
      <c r="BH56" s="105">
        <v>2520000</v>
      </c>
      <c r="BI56" s="32" t="s">
        <v>169</v>
      </c>
      <c r="BJ56" s="10">
        <v>0</v>
      </c>
      <c r="BK56" s="32" t="s">
        <v>74</v>
      </c>
      <c r="BL56" s="32" t="s">
        <v>111</v>
      </c>
      <c r="BM56" s="32">
        <v>43211743</v>
      </c>
      <c r="BP56" s="11">
        <f t="shared" si="0"/>
        <v>252</v>
      </c>
    </row>
    <row r="57" spans="1:68" ht="60" x14ac:dyDescent="0.25">
      <c r="A57" s="32" t="s">
        <v>66</v>
      </c>
      <c r="B57" s="31">
        <v>42796</v>
      </c>
      <c r="C57" s="32" t="s">
        <v>67</v>
      </c>
      <c r="D57" s="31">
        <v>42796</v>
      </c>
      <c r="E57" s="31">
        <v>42801</v>
      </c>
      <c r="F57" s="32" t="s">
        <v>192</v>
      </c>
      <c r="G57" s="31">
        <v>42803</v>
      </c>
      <c r="H57" s="32">
        <v>800000400</v>
      </c>
      <c r="I57" s="32" t="s">
        <v>91</v>
      </c>
      <c r="J57" s="32" t="s">
        <v>92</v>
      </c>
      <c r="K57" s="32" t="s">
        <v>107</v>
      </c>
      <c r="L57" s="32" t="s">
        <v>73</v>
      </c>
      <c r="M57" s="32" t="s">
        <v>74</v>
      </c>
      <c r="N57" s="32" t="s">
        <v>74</v>
      </c>
      <c r="O57" s="32" t="s">
        <v>75</v>
      </c>
      <c r="P57" s="32" t="s">
        <v>185</v>
      </c>
      <c r="Q57" s="32" t="s">
        <v>368</v>
      </c>
      <c r="R57" s="36">
        <v>22000000</v>
      </c>
      <c r="S57" s="32">
        <v>6717</v>
      </c>
      <c r="T57" s="32" t="s">
        <v>198</v>
      </c>
      <c r="U57" s="32" t="s">
        <v>649</v>
      </c>
      <c r="V57" s="32" t="s">
        <v>79</v>
      </c>
      <c r="W57" s="31">
        <v>43069</v>
      </c>
      <c r="X57" s="31" t="s">
        <v>657</v>
      </c>
      <c r="Y57" s="31" t="s">
        <v>80</v>
      </c>
      <c r="Z57" s="31" t="s">
        <v>81</v>
      </c>
      <c r="AA57" s="31" t="s">
        <v>82</v>
      </c>
      <c r="AB57" s="32" t="s">
        <v>74</v>
      </c>
      <c r="AC57" s="32" t="s">
        <v>676</v>
      </c>
      <c r="AD57" s="32" t="s">
        <v>180</v>
      </c>
      <c r="AE57" s="31">
        <v>42818</v>
      </c>
      <c r="AF57" s="32">
        <v>4300000398</v>
      </c>
      <c r="AG57" s="31" t="s">
        <v>262</v>
      </c>
      <c r="AH57" s="43">
        <v>900813618</v>
      </c>
      <c r="AI57" s="32">
        <v>5</v>
      </c>
      <c r="AJ57" s="31" t="s">
        <v>263</v>
      </c>
      <c r="AK57" s="32" t="s">
        <v>264</v>
      </c>
      <c r="AL57" s="32" t="s">
        <v>164</v>
      </c>
      <c r="AM57" s="32" t="s">
        <v>89</v>
      </c>
      <c r="AN57" s="31">
        <v>42818</v>
      </c>
      <c r="AO57" s="36">
        <v>22000000</v>
      </c>
      <c r="AP57" s="32">
        <v>35317</v>
      </c>
      <c r="AQ57" s="31">
        <v>42824</v>
      </c>
      <c r="AR57" s="31">
        <v>43189</v>
      </c>
      <c r="AS57" s="32" t="s">
        <v>79</v>
      </c>
      <c r="BF57" s="9">
        <v>22000000</v>
      </c>
      <c r="BG57" s="105">
        <v>11188023</v>
      </c>
      <c r="BH57" s="105">
        <v>10811977</v>
      </c>
      <c r="BI57" s="32" t="s">
        <v>169</v>
      </c>
      <c r="BJ57" s="10">
        <f>'[1]CONTRATOS 2017'!$X$58</f>
        <v>0.25508611999266845</v>
      </c>
      <c r="BK57" s="32" t="s">
        <v>74</v>
      </c>
      <c r="BL57" s="31" t="s">
        <v>81</v>
      </c>
      <c r="BM57" s="32">
        <v>43263503</v>
      </c>
      <c r="BP57" s="11">
        <f t="shared" si="0"/>
        <v>251</v>
      </c>
    </row>
    <row r="58" spans="1:68" ht="60" x14ac:dyDescent="0.25">
      <c r="A58" s="32" t="s">
        <v>105</v>
      </c>
      <c r="B58" s="31">
        <v>42808</v>
      </c>
      <c r="C58" s="32" t="s">
        <v>67</v>
      </c>
      <c r="D58" s="31">
        <v>42808</v>
      </c>
      <c r="E58" s="31">
        <v>42810</v>
      </c>
      <c r="F58" s="32" t="s">
        <v>214</v>
      </c>
      <c r="G58" s="31">
        <v>42821</v>
      </c>
      <c r="H58" s="32">
        <v>800000314</v>
      </c>
      <c r="I58" s="32" t="s">
        <v>91</v>
      </c>
      <c r="J58" s="32" t="s">
        <v>92</v>
      </c>
      <c r="K58" s="32" t="s">
        <v>107</v>
      </c>
      <c r="L58" s="32" t="s">
        <v>73</v>
      </c>
      <c r="M58" s="32" t="s">
        <v>74</v>
      </c>
      <c r="N58" s="32" t="s">
        <v>74</v>
      </c>
      <c r="O58" s="32" t="s">
        <v>75</v>
      </c>
      <c r="P58" s="32" t="s">
        <v>185</v>
      </c>
      <c r="Q58" s="32" t="s">
        <v>178</v>
      </c>
      <c r="R58" s="36">
        <v>3000000</v>
      </c>
      <c r="S58" s="32">
        <v>6317</v>
      </c>
      <c r="T58" s="32" t="s">
        <v>144</v>
      </c>
      <c r="U58" s="32" t="s">
        <v>646</v>
      </c>
      <c r="V58" s="31" t="s">
        <v>80</v>
      </c>
      <c r="W58" s="31">
        <v>43069</v>
      </c>
      <c r="X58" s="32" t="s">
        <v>272</v>
      </c>
      <c r="Y58" s="31" t="s">
        <v>79</v>
      </c>
      <c r="Z58" s="31" t="s">
        <v>111</v>
      </c>
      <c r="AA58" s="31" t="s">
        <v>82</v>
      </c>
      <c r="AB58" s="32" t="s">
        <v>74</v>
      </c>
      <c r="AC58" s="32" t="s">
        <v>676</v>
      </c>
      <c r="AD58" s="32" t="s">
        <v>181</v>
      </c>
      <c r="AE58" s="31">
        <v>42821</v>
      </c>
      <c r="AF58" s="32">
        <v>4300000498</v>
      </c>
      <c r="AG58" s="32" t="s">
        <v>689</v>
      </c>
      <c r="AH58" s="32">
        <v>800091462</v>
      </c>
      <c r="AI58" s="32">
        <v>0</v>
      </c>
      <c r="AJ58" s="32" t="s">
        <v>249</v>
      </c>
      <c r="AK58" s="32" t="s">
        <v>372</v>
      </c>
      <c r="AL58" s="32" t="s">
        <v>277</v>
      </c>
      <c r="AM58" s="32" t="s">
        <v>89</v>
      </c>
      <c r="AN58" s="31">
        <v>42822</v>
      </c>
      <c r="AO58" s="36">
        <v>3000000</v>
      </c>
      <c r="AP58" s="32">
        <v>36017</v>
      </c>
      <c r="AQ58" s="31">
        <v>42828</v>
      </c>
      <c r="AR58" s="31">
        <v>43189</v>
      </c>
      <c r="AS58" s="32" t="s">
        <v>80</v>
      </c>
      <c r="BF58" s="53">
        <f t="shared" ref="BF58:BF67" si="1">+AO58</f>
        <v>3000000</v>
      </c>
      <c r="BG58" s="105">
        <v>264600</v>
      </c>
      <c r="BH58" s="105">
        <v>2735400</v>
      </c>
      <c r="BI58" s="32" t="s">
        <v>169</v>
      </c>
      <c r="BJ58" s="10">
        <v>0</v>
      </c>
      <c r="BK58" s="32" t="s">
        <v>74</v>
      </c>
      <c r="BL58" s="32" t="s">
        <v>111</v>
      </c>
      <c r="BM58" s="32">
        <v>43211743</v>
      </c>
      <c r="BP58" s="32">
        <f t="shared" si="0"/>
        <v>248</v>
      </c>
    </row>
    <row r="59" spans="1:68" ht="84" x14ac:dyDescent="0.25">
      <c r="A59" s="32" t="s">
        <v>66</v>
      </c>
      <c r="B59" s="31">
        <v>42802</v>
      </c>
      <c r="C59" s="32" t="s">
        <v>67</v>
      </c>
      <c r="D59" s="31">
        <v>42802</v>
      </c>
      <c r="E59" s="31">
        <v>42808</v>
      </c>
      <c r="F59" s="32" t="s">
        <v>211</v>
      </c>
      <c r="G59" s="31">
        <v>42809</v>
      </c>
      <c r="H59" s="32">
        <v>800000498</v>
      </c>
      <c r="I59" s="32" t="s">
        <v>91</v>
      </c>
      <c r="J59" s="32" t="s">
        <v>92</v>
      </c>
      <c r="K59" s="32" t="s">
        <v>107</v>
      </c>
      <c r="L59" s="32" t="s">
        <v>73</v>
      </c>
      <c r="M59" s="32" t="s">
        <v>74</v>
      </c>
      <c r="N59" s="32" t="s">
        <v>74</v>
      </c>
      <c r="O59" s="32" t="s">
        <v>75</v>
      </c>
      <c r="P59" s="32" t="s">
        <v>185</v>
      </c>
      <c r="Q59" s="32" t="s">
        <v>213</v>
      </c>
      <c r="R59" s="36">
        <v>30500000</v>
      </c>
      <c r="S59" s="32">
        <v>6817</v>
      </c>
      <c r="T59" s="32" t="s">
        <v>102</v>
      </c>
      <c r="U59" s="32" t="s">
        <v>647</v>
      </c>
      <c r="V59" s="32" t="s">
        <v>79</v>
      </c>
      <c r="W59" s="31">
        <v>43069</v>
      </c>
      <c r="X59" s="32" t="s">
        <v>657</v>
      </c>
      <c r="Y59" s="31" t="s">
        <v>80</v>
      </c>
      <c r="Z59" s="31" t="s">
        <v>81</v>
      </c>
      <c r="AA59" s="31" t="s">
        <v>103</v>
      </c>
      <c r="AB59" s="32" t="s">
        <v>74</v>
      </c>
      <c r="AC59" s="32" t="s">
        <v>679</v>
      </c>
      <c r="AD59" s="32" t="s">
        <v>192</v>
      </c>
      <c r="AE59" s="31">
        <v>42823</v>
      </c>
      <c r="AF59" s="32">
        <v>4300000473</v>
      </c>
      <c r="AG59" s="32" t="s">
        <v>265</v>
      </c>
      <c r="AH59" s="32">
        <v>900675513</v>
      </c>
      <c r="AI59" s="32">
        <v>8</v>
      </c>
      <c r="AJ59" s="32" t="s">
        <v>266</v>
      </c>
      <c r="AK59" s="32" t="s">
        <v>285</v>
      </c>
      <c r="AL59" s="32" t="s">
        <v>286</v>
      </c>
      <c r="AM59" s="32" t="s">
        <v>89</v>
      </c>
      <c r="AN59" s="31">
        <v>42825</v>
      </c>
      <c r="AO59" s="36">
        <v>30500000</v>
      </c>
      <c r="AP59" s="32">
        <v>36617</v>
      </c>
      <c r="AQ59" s="31">
        <v>42830</v>
      </c>
      <c r="AR59" s="31">
        <v>43189</v>
      </c>
      <c r="AS59" s="32" t="s">
        <v>79</v>
      </c>
      <c r="BF59" s="53">
        <f t="shared" si="1"/>
        <v>30500000</v>
      </c>
      <c r="BG59" s="105">
        <v>22668337</v>
      </c>
      <c r="BH59" s="105">
        <v>7831663</v>
      </c>
      <c r="BI59" s="32" t="s">
        <v>169</v>
      </c>
      <c r="BJ59" s="10"/>
      <c r="BK59" s="32" t="s">
        <v>74</v>
      </c>
      <c r="BL59" s="31" t="s">
        <v>81</v>
      </c>
      <c r="BM59" s="32">
        <v>43263503</v>
      </c>
      <c r="BP59" s="32">
        <f t="shared" si="0"/>
        <v>246</v>
      </c>
    </row>
    <row r="60" spans="1:68" ht="60" x14ac:dyDescent="0.25">
      <c r="A60" s="32" t="s">
        <v>105</v>
      </c>
      <c r="B60" s="31">
        <v>42803</v>
      </c>
      <c r="C60" s="32" t="s">
        <v>67</v>
      </c>
      <c r="D60" s="31">
        <v>42803</v>
      </c>
      <c r="E60" s="31">
        <v>42804</v>
      </c>
      <c r="F60" s="32" t="s">
        <v>202</v>
      </c>
      <c r="G60" s="31">
        <v>42804</v>
      </c>
      <c r="H60" s="32">
        <v>800000566</v>
      </c>
      <c r="I60" s="32" t="s">
        <v>91</v>
      </c>
      <c r="J60" s="32" t="s">
        <v>92</v>
      </c>
      <c r="K60" s="32" t="s">
        <v>107</v>
      </c>
      <c r="L60" s="32" t="s">
        <v>73</v>
      </c>
      <c r="M60" s="32" t="s">
        <v>74</v>
      </c>
      <c r="N60" s="32" t="s">
        <v>74</v>
      </c>
      <c r="O60" s="32" t="s">
        <v>75</v>
      </c>
      <c r="P60" s="32" t="s">
        <v>185</v>
      </c>
      <c r="Q60" s="32" t="s">
        <v>284</v>
      </c>
      <c r="R60" s="36">
        <v>18999696</v>
      </c>
      <c r="S60" s="32">
        <v>5517</v>
      </c>
      <c r="T60" s="32" t="s">
        <v>207</v>
      </c>
      <c r="U60" s="32" t="s">
        <v>650</v>
      </c>
      <c r="V60" s="32" t="s">
        <v>79</v>
      </c>
      <c r="W60" s="31">
        <v>43069</v>
      </c>
      <c r="X60" s="32" t="s">
        <v>657</v>
      </c>
      <c r="Y60" s="31" t="s">
        <v>80</v>
      </c>
      <c r="Z60" s="31" t="s">
        <v>135</v>
      </c>
      <c r="AA60" s="31" t="s">
        <v>103</v>
      </c>
      <c r="AB60" s="32" t="s">
        <v>74</v>
      </c>
      <c r="AC60" s="32" t="s">
        <v>676</v>
      </c>
      <c r="AD60" s="32" t="s">
        <v>199</v>
      </c>
      <c r="AE60" s="31">
        <v>42824</v>
      </c>
      <c r="AF60" s="32">
        <v>4300000655</v>
      </c>
      <c r="AG60" s="32" t="s">
        <v>278</v>
      </c>
      <c r="AH60" s="32">
        <v>890900842</v>
      </c>
      <c r="AI60" s="32">
        <v>6</v>
      </c>
      <c r="AJ60" s="32" t="s">
        <v>279</v>
      </c>
      <c r="AK60" s="32" t="s">
        <v>339</v>
      </c>
      <c r="AL60" s="32" t="s">
        <v>164</v>
      </c>
      <c r="AM60" s="32" t="s">
        <v>89</v>
      </c>
      <c r="AN60" s="31">
        <v>42824</v>
      </c>
      <c r="AO60" s="36">
        <v>18999696</v>
      </c>
      <c r="AP60" s="32">
        <v>35917</v>
      </c>
      <c r="AQ60" s="31">
        <v>42825</v>
      </c>
      <c r="AR60" s="31">
        <v>43189</v>
      </c>
      <c r="AS60" s="32" t="s">
        <v>79</v>
      </c>
      <c r="BF60" s="53">
        <f t="shared" si="1"/>
        <v>18999696</v>
      </c>
      <c r="BG60" s="105">
        <v>538752</v>
      </c>
      <c r="BH60" s="105">
        <v>18460944</v>
      </c>
      <c r="BI60" s="32" t="s">
        <v>169</v>
      </c>
      <c r="BJ60" s="10">
        <f>'[1]CONTRATOS 2017'!$X$61</f>
        <v>0.98800339999999998</v>
      </c>
      <c r="BK60" s="32" t="s">
        <v>74</v>
      </c>
      <c r="BL60" s="32" t="s">
        <v>190</v>
      </c>
      <c r="BM60" s="32">
        <v>42900507</v>
      </c>
      <c r="BP60" s="32">
        <f t="shared" si="0"/>
        <v>245</v>
      </c>
    </row>
    <row r="61" spans="1:68" ht="72" x14ac:dyDescent="0.25">
      <c r="A61" s="32" t="s">
        <v>105</v>
      </c>
      <c r="B61" s="31">
        <v>42804</v>
      </c>
      <c r="C61" s="32" t="s">
        <v>67</v>
      </c>
      <c r="D61" s="31">
        <v>42804</v>
      </c>
      <c r="E61" s="31">
        <v>42804</v>
      </c>
      <c r="F61" s="32" t="s">
        <v>208</v>
      </c>
      <c r="G61" s="31">
        <v>42804</v>
      </c>
      <c r="H61" s="32">
        <v>800000391</v>
      </c>
      <c r="I61" s="32" t="s">
        <v>91</v>
      </c>
      <c r="J61" s="32" t="s">
        <v>92</v>
      </c>
      <c r="K61" s="32" t="s">
        <v>107</v>
      </c>
      <c r="L61" s="32" t="s">
        <v>73</v>
      </c>
      <c r="M61" s="32" t="s">
        <v>74</v>
      </c>
      <c r="N61" s="32" t="s">
        <v>74</v>
      </c>
      <c r="O61" s="32" t="s">
        <v>75</v>
      </c>
      <c r="P61" s="32" t="s">
        <v>185</v>
      </c>
      <c r="Q61" s="32" t="s">
        <v>209</v>
      </c>
      <c r="R61" s="36">
        <v>10000000</v>
      </c>
      <c r="S61" s="32">
        <v>4317</v>
      </c>
      <c r="T61" s="32" t="s">
        <v>109</v>
      </c>
      <c r="U61" s="32" t="s">
        <v>362</v>
      </c>
      <c r="V61" s="32" t="s">
        <v>79</v>
      </c>
      <c r="W61" s="31">
        <v>43069</v>
      </c>
      <c r="X61" s="32" t="s">
        <v>657</v>
      </c>
      <c r="Y61" s="31" t="s">
        <v>80</v>
      </c>
      <c r="Z61" s="32" t="s">
        <v>155</v>
      </c>
      <c r="AA61" s="31" t="s">
        <v>82</v>
      </c>
      <c r="AB61" s="32" t="s">
        <v>74</v>
      </c>
      <c r="AC61" s="32" t="s">
        <v>676</v>
      </c>
      <c r="AD61" s="32" t="s">
        <v>200</v>
      </c>
      <c r="AE61" s="31">
        <v>42824</v>
      </c>
      <c r="AF61" s="32">
        <v>4300000688</v>
      </c>
      <c r="AG61" s="32" t="s">
        <v>280</v>
      </c>
      <c r="AH61" s="43">
        <v>900729936</v>
      </c>
      <c r="AI61" s="32">
        <v>3</v>
      </c>
      <c r="AJ61" s="32" t="s">
        <v>281</v>
      </c>
      <c r="AK61" s="32" t="s">
        <v>287</v>
      </c>
      <c r="AL61" s="32" t="s">
        <v>168</v>
      </c>
      <c r="AM61" s="32" t="s">
        <v>89</v>
      </c>
      <c r="AN61" s="31">
        <v>42825</v>
      </c>
      <c r="AO61" s="36">
        <v>10000000</v>
      </c>
      <c r="AP61" s="32">
        <v>36717</v>
      </c>
      <c r="AQ61" s="31">
        <v>42830</v>
      </c>
      <c r="AR61" s="31">
        <v>43189</v>
      </c>
      <c r="AS61" s="32" t="s">
        <v>79</v>
      </c>
      <c r="BF61" s="53">
        <f t="shared" si="1"/>
        <v>10000000</v>
      </c>
      <c r="BG61" s="105">
        <v>0</v>
      </c>
      <c r="BH61" s="105">
        <v>10000000</v>
      </c>
      <c r="BI61" s="32" t="s">
        <v>169</v>
      </c>
      <c r="BJ61" s="10"/>
      <c r="BK61" s="32" t="s">
        <v>74</v>
      </c>
      <c r="BL61" s="32" t="s">
        <v>197</v>
      </c>
      <c r="BM61" s="32">
        <v>8162585</v>
      </c>
      <c r="BP61" s="32">
        <f t="shared" si="0"/>
        <v>245</v>
      </c>
    </row>
    <row r="62" spans="1:68" ht="84" x14ac:dyDescent="0.25">
      <c r="A62" s="32" t="s">
        <v>105</v>
      </c>
      <c r="B62" s="31">
        <v>42804</v>
      </c>
      <c r="C62" s="32" t="s">
        <v>67</v>
      </c>
      <c r="D62" s="31">
        <v>42804</v>
      </c>
      <c r="E62" s="31">
        <v>42808</v>
      </c>
      <c r="F62" s="32" t="s">
        <v>210</v>
      </c>
      <c r="G62" s="31">
        <v>42809</v>
      </c>
      <c r="H62" s="32">
        <v>100000896</v>
      </c>
      <c r="I62" s="32" t="s">
        <v>91</v>
      </c>
      <c r="J62" s="32" t="s">
        <v>92</v>
      </c>
      <c r="K62" s="32" t="s">
        <v>72</v>
      </c>
      <c r="L62" s="32" t="s">
        <v>73</v>
      </c>
      <c r="M62" s="32" t="s">
        <v>74</v>
      </c>
      <c r="N62" s="32" t="s">
        <v>74</v>
      </c>
      <c r="O62" s="32" t="s">
        <v>75</v>
      </c>
      <c r="P62" s="32" t="s">
        <v>185</v>
      </c>
      <c r="Q62" s="32" t="s">
        <v>212</v>
      </c>
      <c r="R62" s="36">
        <v>5000000</v>
      </c>
      <c r="S62" s="32">
        <v>6017</v>
      </c>
      <c r="T62" s="32" t="s">
        <v>94</v>
      </c>
      <c r="U62" s="32" t="s">
        <v>642</v>
      </c>
      <c r="V62" s="32" t="s">
        <v>79</v>
      </c>
      <c r="W62" s="31">
        <v>43069</v>
      </c>
      <c r="X62" s="32" t="s">
        <v>657</v>
      </c>
      <c r="Y62" s="31" t="s">
        <v>80</v>
      </c>
      <c r="Z62" s="31" t="s">
        <v>111</v>
      </c>
      <c r="AA62" s="31" t="s">
        <v>95</v>
      </c>
      <c r="AB62" s="32" t="s">
        <v>74</v>
      </c>
      <c r="AC62" s="32" t="s">
        <v>676</v>
      </c>
      <c r="AD62" s="32" t="s">
        <v>201</v>
      </c>
      <c r="AE62" s="31">
        <v>42824</v>
      </c>
      <c r="AF62" s="32">
        <v>4200001323</v>
      </c>
      <c r="AG62" s="32" t="s">
        <v>282</v>
      </c>
      <c r="AH62" s="43">
        <v>830502109</v>
      </c>
      <c r="AI62" s="32">
        <v>1</v>
      </c>
      <c r="AJ62" s="32" t="s">
        <v>283</v>
      </c>
      <c r="AK62" s="32" t="s">
        <v>288</v>
      </c>
      <c r="AL62" s="32" t="s">
        <v>289</v>
      </c>
      <c r="AM62" s="32" t="s">
        <v>89</v>
      </c>
      <c r="AN62" s="31">
        <v>42828</v>
      </c>
      <c r="AO62" s="36">
        <v>5000000</v>
      </c>
      <c r="AP62" s="32">
        <v>36517</v>
      </c>
      <c r="AQ62" s="31">
        <v>42830</v>
      </c>
      <c r="AR62" s="31">
        <v>43189</v>
      </c>
      <c r="AS62" s="32" t="s">
        <v>79</v>
      </c>
      <c r="BF62" s="53">
        <f t="shared" si="1"/>
        <v>5000000</v>
      </c>
      <c r="BG62" s="105">
        <v>2024904</v>
      </c>
      <c r="BH62" s="105">
        <v>2975096</v>
      </c>
      <c r="BI62" s="32" t="s">
        <v>169</v>
      </c>
      <c r="BJ62" s="10"/>
      <c r="BK62" s="32" t="s">
        <v>74</v>
      </c>
      <c r="BL62" s="32" t="s">
        <v>111</v>
      </c>
      <c r="BM62" s="32">
        <v>43211743</v>
      </c>
      <c r="BP62" s="32">
        <f t="shared" si="0"/>
        <v>245</v>
      </c>
    </row>
    <row r="63" spans="1:68" ht="60" x14ac:dyDescent="0.25">
      <c r="A63" s="32" t="s">
        <v>500</v>
      </c>
      <c r="B63" s="31">
        <v>42815</v>
      </c>
      <c r="C63" s="32" t="s">
        <v>67</v>
      </c>
      <c r="D63" s="31">
        <v>42815</v>
      </c>
      <c r="E63" s="31">
        <v>42816</v>
      </c>
      <c r="F63" s="32" t="s">
        <v>221</v>
      </c>
      <c r="G63" s="31">
        <v>42821</v>
      </c>
      <c r="H63" s="32">
        <v>400000780</v>
      </c>
      <c r="I63" s="32" t="s">
        <v>91</v>
      </c>
      <c r="J63" s="32" t="s">
        <v>92</v>
      </c>
      <c r="K63" s="32" t="s">
        <v>72</v>
      </c>
      <c r="L63" s="32" t="s">
        <v>73</v>
      </c>
      <c r="M63" s="32" t="s">
        <v>74</v>
      </c>
      <c r="N63" s="32" t="s">
        <v>74</v>
      </c>
      <c r="O63" s="32" t="s">
        <v>75</v>
      </c>
      <c r="P63" s="32" t="s">
        <v>185</v>
      </c>
      <c r="Q63" s="32" t="s">
        <v>243</v>
      </c>
      <c r="R63" s="36">
        <v>58000000</v>
      </c>
      <c r="S63" s="32">
        <v>5317</v>
      </c>
      <c r="T63" s="32" t="s">
        <v>245</v>
      </c>
      <c r="U63" s="32" t="s">
        <v>246</v>
      </c>
      <c r="V63" s="31" t="s">
        <v>80</v>
      </c>
      <c r="W63" s="31">
        <v>43069</v>
      </c>
      <c r="X63" s="32" t="s">
        <v>657</v>
      </c>
      <c r="Y63" s="31" t="s">
        <v>79</v>
      </c>
      <c r="Z63" s="32" t="s">
        <v>247</v>
      </c>
      <c r="AA63" s="31" t="s">
        <v>82</v>
      </c>
      <c r="AB63" s="32" t="s">
        <v>74</v>
      </c>
      <c r="AC63" s="32" t="s">
        <v>676</v>
      </c>
      <c r="AD63" s="32" t="s">
        <v>202</v>
      </c>
      <c r="AE63" s="31">
        <v>42829</v>
      </c>
      <c r="AF63" s="32">
        <v>5100001428</v>
      </c>
      <c r="AG63" s="32" t="s">
        <v>340</v>
      </c>
      <c r="AH63" s="32">
        <v>800112214</v>
      </c>
      <c r="AI63" s="32">
        <v>2</v>
      </c>
      <c r="AJ63" s="32" t="s">
        <v>345</v>
      </c>
      <c r="AK63" s="32" t="s">
        <v>341</v>
      </c>
      <c r="AL63" s="32" t="s">
        <v>289</v>
      </c>
      <c r="AM63" s="32" t="s">
        <v>89</v>
      </c>
      <c r="AN63" s="31">
        <v>42830</v>
      </c>
      <c r="AO63" s="36">
        <v>58000000</v>
      </c>
      <c r="AP63" s="32">
        <v>37317</v>
      </c>
      <c r="AQ63" s="31">
        <v>42832</v>
      </c>
      <c r="AR63" s="31">
        <v>43189</v>
      </c>
      <c r="AS63" s="31" t="s">
        <v>80</v>
      </c>
      <c r="BF63" s="53">
        <f t="shared" si="1"/>
        <v>58000000</v>
      </c>
      <c r="BG63" s="105">
        <v>28809855</v>
      </c>
      <c r="BH63" s="105">
        <v>29190145</v>
      </c>
      <c r="BI63" s="32" t="s">
        <v>169</v>
      </c>
      <c r="BJ63" s="10"/>
      <c r="BK63" s="32" t="s">
        <v>74</v>
      </c>
      <c r="BL63" s="32" t="s">
        <v>258</v>
      </c>
      <c r="BM63" s="32">
        <v>43264043</v>
      </c>
      <c r="BP63" s="32">
        <f t="shared" si="0"/>
        <v>240</v>
      </c>
    </row>
    <row r="64" spans="1:68" ht="72" x14ac:dyDescent="0.25">
      <c r="A64" s="32" t="s">
        <v>105</v>
      </c>
      <c r="B64" s="31">
        <v>42810</v>
      </c>
      <c r="C64" s="32" t="s">
        <v>67</v>
      </c>
      <c r="D64" s="31">
        <v>42810</v>
      </c>
      <c r="E64" s="31">
        <v>42814</v>
      </c>
      <c r="F64" s="32" t="s">
        <v>215</v>
      </c>
      <c r="G64" s="31">
        <v>42821</v>
      </c>
      <c r="H64" s="32" t="s">
        <v>620</v>
      </c>
      <c r="I64" s="32" t="s">
        <v>91</v>
      </c>
      <c r="J64" s="32" t="s">
        <v>92</v>
      </c>
      <c r="K64" s="32" t="s">
        <v>239</v>
      </c>
      <c r="L64" s="32" t="s">
        <v>73</v>
      </c>
      <c r="M64" s="32" t="s">
        <v>74</v>
      </c>
      <c r="N64" s="32" t="s">
        <v>74</v>
      </c>
      <c r="O64" s="32" t="s">
        <v>75</v>
      </c>
      <c r="P64" s="32" t="s">
        <v>185</v>
      </c>
      <c r="Q64" s="32" t="s">
        <v>238</v>
      </c>
      <c r="R64" s="36">
        <v>60000000</v>
      </c>
      <c r="S64" s="32">
        <v>7617</v>
      </c>
      <c r="T64" s="32" t="s">
        <v>123</v>
      </c>
      <c r="U64" s="32" t="s">
        <v>240</v>
      </c>
      <c r="V64" s="32" t="s">
        <v>79</v>
      </c>
      <c r="W64" s="31">
        <v>42885</v>
      </c>
      <c r="X64" s="32" t="s">
        <v>657</v>
      </c>
      <c r="Y64" s="31" t="s">
        <v>80</v>
      </c>
      <c r="Z64" s="32" t="s">
        <v>155</v>
      </c>
      <c r="AA64" s="31" t="s">
        <v>103</v>
      </c>
      <c r="AB64" s="32" t="s">
        <v>74</v>
      </c>
      <c r="AC64" s="32" t="s">
        <v>676</v>
      </c>
      <c r="AD64" s="32" t="s">
        <v>208</v>
      </c>
      <c r="AE64" s="31">
        <v>42829</v>
      </c>
      <c r="AF64" s="32" t="s">
        <v>69</v>
      </c>
      <c r="AG64" s="32" t="s">
        <v>342</v>
      </c>
      <c r="AH64" s="32">
        <v>813013550</v>
      </c>
      <c r="AI64" s="32">
        <v>5</v>
      </c>
      <c r="AJ64" s="32" t="s">
        <v>343</v>
      </c>
      <c r="AK64" s="32">
        <v>2788106</v>
      </c>
      <c r="AL64" s="32" t="s">
        <v>344</v>
      </c>
      <c r="AM64" s="32" t="s">
        <v>371</v>
      </c>
      <c r="AN64" s="31">
        <v>42832</v>
      </c>
      <c r="AO64" s="36">
        <v>46581360</v>
      </c>
      <c r="AP64" s="32">
        <v>37517</v>
      </c>
      <c r="AQ64" s="31">
        <v>42835</v>
      </c>
      <c r="AR64" s="31">
        <v>43008</v>
      </c>
      <c r="AS64" s="32" t="s">
        <v>79</v>
      </c>
      <c r="BF64" s="53">
        <f t="shared" si="1"/>
        <v>46581360</v>
      </c>
      <c r="BG64" s="105">
        <v>0</v>
      </c>
      <c r="BH64" s="105">
        <v>46581360</v>
      </c>
      <c r="BI64" s="32" t="s">
        <v>169</v>
      </c>
      <c r="BJ64" s="10"/>
      <c r="BK64" s="32" t="s">
        <v>74</v>
      </c>
      <c r="BL64" s="32" t="s">
        <v>182</v>
      </c>
      <c r="BM64" s="32">
        <v>13850627</v>
      </c>
      <c r="BP64" s="32">
        <f t="shared" si="0"/>
        <v>56</v>
      </c>
    </row>
    <row r="65" spans="1:70" ht="72" x14ac:dyDescent="0.25">
      <c r="A65" s="32" t="s">
        <v>114</v>
      </c>
      <c r="B65" s="31">
        <v>42830</v>
      </c>
      <c r="C65" s="32" t="s">
        <v>255</v>
      </c>
      <c r="D65" s="31">
        <v>42830</v>
      </c>
      <c r="E65" s="31">
        <v>42831</v>
      </c>
      <c r="F65" s="32" t="s">
        <v>329</v>
      </c>
      <c r="G65" s="31">
        <v>42831</v>
      </c>
      <c r="H65" s="25">
        <v>100000912</v>
      </c>
      <c r="I65" s="32" t="s">
        <v>91</v>
      </c>
      <c r="J65" s="32" t="s">
        <v>92</v>
      </c>
      <c r="K65" s="32" t="s">
        <v>239</v>
      </c>
      <c r="L65" s="32" t="s">
        <v>73</v>
      </c>
      <c r="M65" s="32" t="s">
        <v>74</v>
      </c>
      <c r="N65" s="32" t="s">
        <v>74</v>
      </c>
      <c r="O65" s="32" t="s">
        <v>75</v>
      </c>
      <c r="P65" s="32" t="s">
        <v>185</v>
      </c>
      <c r="Q65" s="32" t="s">
        <v>333</v>
      </c>
      <c r="R65" s="36">
        <v>5000000</v>
      </c>
      <c r="S65" s="32">
        <v>8817</v>
      </c>
      <c r="T65" s="32" t="s">
        <v>94</v>
      </c>
      <c r="U65" s="32" t="s">
        <v>642</v>
      </c>
      <c r="V65" s="31" t="s">
        <v>79</v>
      </c>
      <c r="W65" s="31">
        <v>42885</v>
      </c>
      <c r="X65" s="32" t="s">
        <v>661</v>
      </c>
      <c r="Y65" s="31" t="s">
        <v>79</v>
      </c>
      <c r="Z65" s="32" t="s">
        <v>117</v>
      </c>
      <c r="AA65" s="31" t="s">
        <v>82</v>
      </c>
      <c r="AB65" s="32" t="s">
        <v>74</v>
      </c>
      <c r="AC65" s="32" t="s">
        <v>676</v>
      </c>
      <c r="AD65" s="32" t="s">
        <v>210</v>
      </c>
      <c r="AE65" s="31">
        <v>42844</v>
      </c>
      <c r="AF65" s="32">
        <v>4200001941</v>
      </c>
      <c r="AG65" s="32" t="s">
        <v>353</v>
      </c>
      <c r="AH65" s="32">
        <v>900272786</v>
      </c>
      <c r="AI65" s="32">
        <v>1</v>
      </c>
      <c r="AJ65" s="32" t="s">
        <v>354</v>
      </c>
      <c r="AK65" s="32" t="s">
        <v>355</v>
      </c>
      <c r="AL65" s="32" t="s">
        <v>168</v>
      </c>
      <c r="AM65" s="32" t="s">
        <v>89</v>
      </c>
      <c r="AN65" s="31">
        <v>42846</v>
      </c>
      <c r="AO65" s="36">
        <v>4977532</v>
      </c>
      <c r="AP65" s="32">
        <v>48717</v>
      </c>
      <c r="AQ65" s="31">
        <v>42850</v>
      </c>
      <c r="AR65" s="31">
        <v>43008</v>
      </c>
      <c r="AS65" s="31" t="s">
        <v>79</v>
      </c>
      <c r="BF65" s="53">
        <f t="shared" si="1"/>
        <v>4977532</v>
      </c>
      <c r="BG65" s="105">
        <v>0</v>
      </c>
      <c r="BH65" s="105">
        <v>4977532</v>
      </c>
      <c r="BI65" s="32" t="s">
        <v>169</v>
      </c>
      <c r="BK65" s="32" t="s">
        <v>74</v>
      </c>
      <c r="BL65" s="32" t="s">
        <v>182</v>
      </c>
      <c r="BM65" s="32">
        <v>13850627</v>
      </c>
      <c r="BP65" s="32">
        <f t="shared" si="0"/>
        <v>41</v>
      </c>
    </row>
    <row r="66" spans="1:70" s="32" customFormat="1" ht="60" x14ac:dyDescent="0.25">
      <c r="A66" s="32" t="s">
        <v>254</v>
      </c>
      <c r="B66" s="31">
        <v>42798</v>
      </c>
      <c r="C66" s="32" t="s">
        <v>255</v>
      </c>
      <c r="D66" s="31">
        <v>42798</v>
      </c>
      <c r="E66" s="31">
        <v>42830</v>
      </c>
      <c r="F66" s="32" t="s">
        <v>251</v>
      </c>
      <c r="G66" s="31">
        <v>42860</v>
      </c>
      <c r="H66" s="32">
        <v>800000381</v>
      </c>
      <c r="I66" s="32" t="s">
        <v>91</v>
      </c>
      <c r="J66" s="32" t="s">
        <v>92</v>
      </c>
      <c r="K66" s="32" t="s">
        <v>107</v>
      </c>
      <c r="L66" s="32" t="s">
        <v>73</v>
      </c>
      <c r="M66" s="32" t="s">
        <v>74</v>
      </c>
      <c r="N66" s="32" t="s">
        <v>74</v>
      </c>
      <c r="O66" s="32" t="s">
        <v>75</v>
      </c>
      <c r="P66" s="32" t="s">
        <v>185</v>
      </c>
      <c r="Q66" s="32" t="s">
        <v>256</v>
      </c>
      <c r="R66" s="36">
        <v>34000000</v>
      </c>
      <c r="S66" s="32" t="s">
        <v>369</v>
      </c>
      <c r="T66" s="32" t="s">
        <v>109</v>
      </c>
      <c r="U66" s="32" t="s">
        <v>362</v>
      </c>
      <c r="V66" s="31" t="s">
        <v>79</v>
      </c>
      <c r="W66" s="31">
        <v>43069</v>
      </c>
      <c r="X66" s="32" t="s">
        <v>657</v>
      </c>
      <c r="Y66" s="31" t="s">
        <v>79</v>
      </c>
      <c r="Z66" s="32" t="s">
        <v>257</v>
      </c>
      <c r="AA66" s="31" t="s">
        <v>82</v>
      </c>
      <c r="AB66" s="32" t="s">
        <v>74</v>
      </c>
      <c r="AC66" s="32" t="s">
        <v>676</v>
      </c>
      <c r="AD66" s="32" t="s">
        <v>211</v>
      </c>
      <c r="AE66" s="31">
        <v>42845</v>
      </c>
      <c r="AF66" s="32">
        <v>4300000595</v>
      </c>
      <c r="AG66" s="32" t="s">
        <v>346</v>
      </c>
      <c r="AH66" s="32">
        <v>52906030</v>
      </c>
      <c r="AI66" s="32">
        <v>1</v>
      </c>
      <c r="AJ66" s="32" t="s">
        <v>347</v>
      </c>
      <c r="AK66" s="32" t="s">
        <v>350</v>
      </c>
      <c r="AL66" s="32" t="s">
        <v>168</v>
      </c>
      <c r="AM66" s="32" t="s">
        <v>89</v>
      </c>
      <c r="AN66" s="31">
        <v>42845</v>
      </c>
      <c r="AO66" s="36">
        <v>34000000</v>
      </c>
      <c r="AP66" s="32" t="s">
        <v>356</v>
      </c>
      <c r="AQ66" s="31">
        <v>42849</v>
      </c>
      <c r="AR66" s="31">
        <v>43189</v>
      </c>
      <c r="AS66" s="31" t="s">
        <v>79</v>
      </c>
      <c r="AV66" s="36"/>
      <c r="AX66" s="36"/>
      <c r="BF66" s="53">
        <f t="shared" si="1"/>
        <v>34000000</v>
      </c>
      <c r="BG66" s="105">
        <v>17000000</v>
      </c>
      <c r="BH66" s="105">
        <v>17000000</v>
      </c>
      <c r="BI66" s="32" t="s">
        <v>169</v>
      </c>
      <c r="BK66" s="32" t="s">
        <v>74</v>
      </c>
      <c r="BL66" s="32" t="s">
        <v>709</v>
      </c>
      <c r="BM66" s="32">
        <v>1027954491</v>
      </c>
      <c r="BP66" s="32">
        <f t="shared" si="0"/>
        <v>224</v>
      </c>
      <c r="BR66" s="58"/>
    </row>
    <row r="67" spans="1:70" s="32" customFormat="1" ht="72" x14ac:dyDescent="0.25">
      <c r="A67" s="32" t="s">
        <v>66</v>
      </c>
      <c r="B67" s="31">
        <v>42815</v>
      </c>
      <c r="C67" s="32" t="s">
        <v>255</v>
      </c>
      <c r="D67" s="31">
        <v>42815</v>
      </c>
      <c r="E67" s="31">
        <v>42830</v>
      </c>
      <c r="F67" s="32" t="s">
        <v>252</v>
      </c>
      <c r="G67" s="31">
        <v>42830</v>
      </c>
      <c r="H67" s="32">
        <v>100001045</v>
      </c>
      <c r="I67" s="32" t="s">
        <v>91</v>
      </c>
      <c r="J67" s="32" t="s">
        <v>92</v>
      </c>
      <c r="K67" s="32" t="s">
        <v>72</v>
      </c>
      <c r="L67" s="32" t="s">
        <v>73</v>
      </c>
      <c r="M67" s="32" t="s">
        <v>74</v>
      </c>
      <c r="N67" s="32" t="s">
        <v>74</v>
      </c>
      <c r="O67" s="32" t="s">
        <v>75</v>
      </c>
      <c r="P67" s="32" t="s">
        <v>185</v>
      </c>
      <c r="Q67" s="32" t="s">
        <v>271</v>
      </c>
      <c r="R67" s="36">
        <v>60000000</v>
      </c>
      <c r="S67" s="32">
        <v>7717</v>
      </c>
      <c r="T67" s="32" t="s">
        <v>116</v>
      </c>
      <c r="U67" s="32" t="s">
        <v>644</v>
      </c>
      <c r="V67" s="31" t="s">
        <v>79</v>
      </c>
      <c r="W67" s="31">
        <v>42946</v>
      </c>
      <c r="X67" s="32" t="s">
        <v>272</v>
      </c>
      <c r="Y67" s="31" t="s">
        <v>80</v>
      </c>
      <c r="Z67" s="32" t="s">
        <v>273</v>
      </c>
      <c r="AA67" s="31" t="s">
        <v>95</v>
      </c>
      <c r="AB67" s="32" t="s">
        <v>74</v>
      </c>
      <c r="AC67" s="32" t="s">
        <v>676</v>
      </c>
      <c r="AD67" s="32" t="s">
        <v>214</v>
      </c>
      <c r="AE67" s="31">
        <v>42846</v>
      </c>
      <c r="AF67" s="32">
        <v>4200001447</v>
      </c>
      <c r="AG67" s="32" t="s">
        <v>352</v>
      </c>
      <c r="AH67" s="32">
        <v>41687868</v>
      </c>
      <c r="AI67" s="32">
        <v>3</v>
      </c>
      <c r="AJ67" s="32" t="s">
        <v>351</v>
      </c>
      <c r="AK67" s="32" t="s">
        <v>357</v>
      </c>
      <c r="AL67" s="32" t="s">
        <v>358</v>
      </c>
      <c r="AM67" s="32" t="s">
        <v>359</v>
      </c>
      <c r="AN67" s="31">
        <v>42849</v>
      </c>
      <c r="AO67" s="36">
        <v>60000000</v>
      </c>
      <c r="AP67" s="32">
        <v>49317</v>
      </c>
      <c r="AQ67" s="31">
        <v>42852</v>
      </c>
      <c r="AR67" s="31">
        <v>43069</v>
      </c>
      <c r="AS67" s="31" t="s">
        <v>79</v>
      </c>
      <c r="AV67" s="36"/>
      <c r="AX67" s="36"/>
      <c r="BF67" s="53">
        <f t="shared" si="1"/>
        <v>60000000</v>
      </c>
      <c r="BG67" s="105">
        <v>30732000</v>
      </c>
      <c r="BH67" s="105">
        <v>29268000</v>
      </c>
      <c r="BI67" s="32" t="s">
        <v>169</v>
      </c>
      <c r="BK67" s="32" t="s">
        <v>74</v>
      </c>
      <c r="BL67" s="32" t="s">
        <v>273</v>
      </c>
      <c r="BM67" s="106">
        <v>1040356604</v>
      </c>
      <c r="BP67" s="32">
        <f t="shared" si="0"/>
        <v>100</v>
      </c>
      <c r="BR67" s="58"/>
    </row>
    <row r="68" spans="1:70" ht="288" x14ac:dyDescent="0.25">
      <c r="A68" s="32" t="s">
        <v>114</v>
      </c>
      <c r="B68" s="31">
        <v>42825</v>
      </c>
      <c r="C68" s="32" t="s">
        <v>255</v>
      </c>
      <c r="D68" s="31">
        <v>42831</v>
      </c>
      <c r="E68" s="31">
        <v>42846</v>
      </c>
      <c r="F68" s="32" t="s">
        <v>331</v>
      </c>
      <c r="G68" s="31">
        <v>42955</v>
      </c>
      <c r="H68" s="32" t="s">
        <v>69</v>
      </c>
      <c r="I68" s="32" t="s">
        <v>296</v>
      </c>
      <c r="J68" s="32" t="s">
        <v>71</v>
      </c>
      <c r="K68" s="32" t="s">
        <v>72</v>
      </c>
      <c r="L68" s="32" t="s">
        <v>73</v>
      </c>
      <c r="M68" s="32" t="s">
        <v>74</v>
      </c>
      <c r="N68" s="32" t="s">
        <v>74</v>
      </c>
      <c r="O68" s="32" t="s">
        <v>75</v>
      </c>
      <c r="P68" s="32" t="s">
        <v>185</v>
      </c>
      <c r="Q68" s="32" t="s">
        <v>622</v>
      </c>
      <c r="R68" s="36">
        <v>130000000</v>
      </c>
      <c r="S68" s="32">
        <v>5117</v>
      </c>
      <c r="T68" s="32" t="s">
        <v>116</v>
      </c>
      <c r="U68" s="32" t="s">
        <v>644</v>
      </c>
      <c r="V68" s="31" t="s">
        <v>79</v>
      </c>
      <c r="W68" s="31">
        <v>43069</v>
      </c>
      <c r="X68" s="32" t="s">
        <v>661</v>
      </c>
      <c r="Y68" s="31" t="s">
        <v>79</v>
      </c>
      <c r="Z68" s="32" t="s">
        <v>117</v>
      </c>
      <c r="AB68" s="32" t="s">
        <v>74</v>
      </c>
      <c r="AC68" s="32" t="s">
        <v>676</v>
      </c>
      <c r="AD68" s="32" t="s">
        <v>215</v>
      </c>
      <c r="AE68" s="31">
        <v>42866</v>
      </c>
      <c r="AF68" s="32">
        <v>4200001387</v>
      </c>
      <c r="AG68" s="32" t="s">
        <v>381</v>
      </c>
      <c r="AH68" s="32">
        <v>1040363985</v>
      </c>
      <c r="AI68" s="32">
        <v>3</v>
      </c>
      <c r="AJ68" s="32" t="s">
        <v>382</v>
      </c>
      <c r="AK68" s="32" t="s">
        <v>383</v>
      </c>
      <c r="AL68" s="32" t="s">
        <v>384</v>
      </c>
      <c r="AM68" s="32" t="s">
        <v>385</v>
      </c>
      <c r="AN68" s="31">
        <v>42866</v>
      </c>
      <c r="AO68" s="36">
        <v>130000000</v>
      </c>
      <c r="AP68" s="32">
        <v>52417</v>
      </c>
      <c r="AQ68" s="31">
        <v>42872</v>
      </c>
      <c r="AR68" s="31">
        <v>43189</v>
      </c>
      <c r="AS68" s="31" t="s">
        <v>79</v>
      </c>
      <c r="BF68" s="53">
        <v>130000000</v>
      </c>
      <c r="BG68" s="105">
        <v>91975000</v>
      </c>
      <c r="BH68" s="105">
        <v>38025000</v>
      </c>
      <c r="BI68" s="32" t="s">
        <v>169</v>
      </c>
      <c r="BJ68" s="32">
        <v>0</v>
      </c>
      <c r="BK68" s="32" t="s">
        <v>74</v>
      </c>
      <c r="BL68" s="32" t="s">
        <v>117</v>
      </c>
      <c r="BM68" s="32">
        <v>1077426583</v>
      </c>
      <c r="BP68" s="32">
        <f t="shared" si="0"/>
        <v>203</v>
      </c>
    </row>
    <row r="69" spans="1:70" ht="60" x14ac:dyDescent="0.25">
      <c r="A69" s="32" t="s">
        <v>105</v>
      </c>
      <c r="B69" s="31">
        <v>42832</v>
      </c>
      <c r="C69" s="32" t="s">
        <v>67</v>
      </c>
      <c r="D69" s="31">
        <v>42832</v>
      </c>
      <c r="E69" s="31">
        <v>42853</v>
      </c>
      <c r="F69" s="32" t="s">
        <v>248</v>
      </c>
      <c r="G69" s="31">
        <v>42859</v>
      </c>
      <c r="H69" s="32">
        <v>800000638</v>
      </c>
      <c r="I69" s="32" t="s">
        <v>91</v>
      </c>
      <c r="J69" s="32" t="s">
        <v>92</v>
      </c>
      <c r="K69" s="32" t="s">
        <v>72</v>
      </c>
      <c r="L69" s="32" t="s">
        <v>73</v>
      </c>
      <c r="M69" s="32" t="s">
        <v>74</v>
      </c>
      <c r="N69" s="32" t="s">
        <v>74</v>
      </c>
      <c r="O69" s="32" t="s">
        <v>75</v>
      </c>
      <c r="P69" s="32" t="s">
        <v>185</v>
      </c>
      <c r="Q69" s="32" t="s">
        <v>360</v>
      </c>
      <c r="R69" s="36">
        <v>20000000</v>
      </c>
      <c r="S69" s="32">
        <v>8617</v>
      </c>
      <c r="T69" s="32" t="s">
        <v>361</v>
      </c>
      <c r="U69" s="32" t="s">
        <v>362</v>
      </c>
      <c r="V69" s="31" t="s">
        <v>79</v>
      </c>
      <c r="W69" s="31">
        <v>43069</v>
      </c>
      <c r="X69" s="32" t="s">
        <v>657</v>
      </c>
      <c r="Y69" s="31" t="s">
        <v>80</v>
      </c>
      <c r="Z69" s="31" t="s">
        <v>82</v>
      </c>
      <c r="AA69" s="31" t="s">
        <v>103</v>
      </c>
      <c r="AB69" s="32" t="s">
        <v>74</v>
      </c>
      <c r="AC69" s="32" t="s">
        <v>676</v>
      </c>
      <c r="AD69" s="32" t="s">
        <v>220</v>
      </c>
      <c r="AE69" s="31">
        <v>42870</v>
      </c>
      <c r="AF69" s="32">
        <v>4300000747</v>
      </c>
      <c r="AG69" s="32" t="s">
        <v>380</v>
      </c>
      <c r="AH69" s="32">
        <v>90086088</v>
      </c>
      <c r="AI69" s="32">
        <v>0</v>
      </c>
      <c r="AJ69" s="32" t="s">
        <v>386</v>
      </c>
      <c r="AK69" s="32">
        <v>2801851</v>
      </c>
      <c r="AL69" s="32" t="s">
        <v>387</v>
      </c>
      <c r="AM69" s="32" t="s">
        <v>385</v>
      </c>
      <c r="AN69" s="31">
        <v>42870</v>
      </c>
      <c r="AO69" s="36">
        <v>20000000</v>
      </c>
      <c r="AP69" s="32">
        <v>52517</v>
      </c>
      <c r="AQ69" s="31">
        <v>42872</v>
      </c>
      <c r="AR69" s="31">
        <v>43189</v>
      </c>
      <c r="AS69" s="31" t="s">
        <v>79</v>
      </c>
      <c r="BF69" s="53">
        <f>+AO69</f>
        <v>20000000</v>
      </c>
      <c r="BG69" s="105">
        <v>0</v>
      </c>
      <c r="BH69" s="105">
        <v>20000000</v>
      </c>
      <c r="BI69" s="32" t="s">
        <v>169</v>
      </c>
      <c r="BK69" s="32" t="s">
        <v>74</v>
      </c>
      <c r="BL69" s="31" t="s">
        <v>111</v>
      </c>
      <c r="BM69" s="32">
        <v>43211743</v>
      </c>
      <c r="BP69" s="32">
        <f t="shared" ref="BP69:BP87" si="2">+W69-AE69</f>
        <v>199</v>
      </c>
    </row>
    <row r="70" spans="1:70" ht="60" x14ac:dyDescent="0.25">
      <c r="A70" s="32" t="s">
        <v>66</v>
      </c>
      <c r="B70" s="31">
        <v>42821</v>
      </c>
      <c r="C70" s="32" t="s">
        <v>255</v>
      </c>
      <c r="D70" s="31">
        <v>42821</v>
      </c>
      <c r="E70" s="31">
        <v>42843</v>
      </c>
      <c r="F70" s="32" t="s">
        <v>253</v>
      </c>
      <c r="G70" s="31">
        <v>42955</v>
      </c>
      <c r="H70" s="32">
        <v>100000696</v>
      </c>
      <c r="I70" s="32" t="s">
        <v>296</v>
      </c>
      <c r="J70" s="32" t="s">
        <v>71</v>
      </c>
      <c r="K70" s="32" t="s">
        <v>72</v>
      </c>
      <c r="L70" s="32" t="s">
        <v>73</v>
      </c>
      <c r="M70" s="32" t="s">
        <v>74</v>
      </c>
      <c r="N70" s="32" t="s">
        <v>74</v>
      </c>
      <c r="O70" s="32" t="s">
        <v>75</v>
      </c>
      <c r="P70" s="32" t="s">
        <v>185</v>
      </c>
      <c r="Q70" s="32" t="s">
        <v>140</v>
      </c>
      <c r="R70" s="36">
        <v>120000000</v>
      </c>
      <c r="S70" s="32">
        <v>5117</v>
      </c>
      <c r="T70" s="32" t="s">
        <v>116</v>
      </c>
      <c r="U70" s="32" t="s">
        <v>644</v>
      </c>
      <c r="V70" s="31" t="s">
        <v>80</v>
      </c>
      <c r="W70" s="31">
        <v>42916</v>
      </c>
      <c r="X70" s="32" t="s">
        <v>657</v>
      </c>
      <c r="Y70" s="31" t="s">
        <v>79</v>
      </c>
      <c r="Z70" s="32" t="s">
        <v>117</v>
      </c>
      <c r="AA70" s="31" t="s">
        <v>103</v>
      </c>
      <c r="AB70" s="32" t="s">
        <v>74</v>
      </c>
      <c r="AC70" s="32" t="s">
        <v>679</v>
      </c>
      <c r="AD70" s="32" t="s">
        <v>221</v>
      </c>
      <c r="AE70" s="31">
        <v>42880</v>
      </c>
      <c r="AF70" s="32">
        <v>5100001612</v>
      </c>
      <c r="AG70" s="32" t="s">
        <v>690</v>
      </c>
      <c r="AH70" s="32">
        <v>900768941</v>
      </c>
      <c r="AI70" s="32">
        <v>7</v>
      </c>
      <c r="AJ70" s="32" t="s">
        <v>403</v>
      </c>
      <c r="AK70" s="32">
        <v>22097925</v>
      </c>
      <c r="AL70" s="32" t="s">
        <v>404</v>
      </c>
      <c r="AM70" s="32" t="s">
        <v>405</v>
      </c>
      <c r="AN70" s="31">
        <v>42880</v>
      </c>
      <c r="AO70" s="36">
        <v>120000000</v>
      </c>
      <c r="AP70" s="32">
        <v>60317</v>
      </c>
      <c r="AQ70" s="31">
        <v>42887</v>
      </c>
      <c r="AR70" s="31">
        <v>43038</v>
      </c>
      <c r="AS70" s="31" t="s">
        <v>80</v>
      </c>
      <c r="BF70" s="53">
        <f>+AO70</f>
        <v>120000000</v>
      </c>
      <c r="BG70" s="105">
        <v>115430000</v>
      </c>
      <c r="BH70" s="105">
        <v>4570000</v>
      </c>
      <c r="BI70" s="32" t="s">
        <v>169</v>
      </c>
      <c r="BK70" s="32" t="s">
        <v>74</v>
      </c>
      <c r="BL70" s="32" t="s">
        <v>81</v>
      </c>
      <c r="BM70" s="32">
        <v>43263503</v>
      </c>
      <c r="BP70" s="32">
        <f t="shared" si="2"/>
        <v>36</v>
      </c>
    </row>
    <row r="71" spans="1:70" s="32" customFormat="1" ht="60" x14ac:dyDescent="0.25">
      <c r="A71" s="32" t="s">
        <v>66</v>
      </c>
      <c r="B71" s="31">
        <v>42822</v>
      </c>
      <c r="C71" s="32" t="s">
        <v>255</v>
      </c>
      <c r="D71" s="31">
        <v>43197</v>
      </c>
      <c r="E71" s="31">
        <v>42857</v>
      </c>
      <c r="F71" s="32" t="s">
        <v>331</v>
      </c>
      <c r="G71" s="31">
        <v>42880</v>
      </c>
      <c r="H71" s="32">
        <v>100001046</v>
      </c>
      <c r="I71" s="32" t="s">
        <v>332</v>
      </c>
      <c r="J71" s="32" t="s">
        <v>332</v>
      </c>
      <c r="K71" s="32" t="s">
        <v>72</v>
      </c>
      <c r="L71" s="32" t="s">
        <v>73</v>
      </c>
      <c r="M71" s="32" t="s">
        <v>74</v>
      </c>
      <c r="N71" s="32" t="s">
        <v>74</v>
      </c>
      <c r="O71" s="32" t="s">
        <v>75</v>
      </c>
      <c r="P71" s="32" t="s">
        <v>185</v>
      </c>
      <c r="Q71" s="32" t="s">
        <v>336</v>
      </c>
      <c r="R71" s="36">
        <v>1200000000</v>
      </c>
      <c r="S71" s="32">
        <v>7717</v>
      </c>
      <c r="T71" s="32" t="s">
        <v>334</v>
      </c>
      <c r="U71" s="32" t="s">
        <v>644</v>
      </c>
      <c r="V71" s="31" t="s">
        <v>79</v>
      </c>
      <c r="W71" s="31">
        <v>43069</v>
      </c>
      <c r="X71" s="32" t="s">
        <v>660</v>
      </c>
      <c r="Y71" s="31" t="s">
        <v>79</v>
      </c>
      <c r="Z71" s="32" t="s">
        <v>338</v>
      </c>
      <c r="AA71" s="31" t="s">
        <v>103</v>
      </c>
      <c r="AB71" s="32" t="s">
        <v>74</v>
      </c>
      <c r="AC71" s="32" t="s">
        <v>676</v>
      </c>
      <c r="AD71" s="32" t="s">
        <v>248</v>
      </c>
      <c r="AE71" s="31">
        <v>42880</v>
      </c>
      <c r="AF71" s="32">
        <v>4200001449</v>
      </c>
      <c r="AG71" s="32" t="s">
        <v>406</v>
      </c>
      <c r="AH71" s="32">
        <v>900712529</v>
      </c>
      <c r="AI71" s="32">
        <v>4</v>
      </c>
      <c r="AJ71" s="32" t="s">
        <v>407</v>
      </c>
      <c r="AK71" s="32" t="s">
        <v>408</v>
      </c>
      <c r="AL71" s="32" t="s">
        <v>164</v>
      </c>
      <c r="AM71" s="32" t="s">
        <v>409</v>
      </c>
      <c r="AN71" s="31">
        <v>42880</v>
      </c>
      <c r="AO71" s="36">
        <v>1200000000</v>
      </c>
      <c r="AP71" s="32">
        <v>60217</v>
      </c>
      <c r="AQ71" s="31">
        <v>42886</v>
      </c>
      <c r="AR71" s="31">
        <v>43189</v>
      </c>
      <c r="AS71" s="32" t="s">
        <v>79</v>
      </c>
      <c r="AT71" s="31">
        <v>43063</v>
      </c>
      <c r="AU71" s="32" t="s">
        <v>273</v>
      </c>
      <c r="AV71" s="36">
        <v>506000000</v>
      </c>
      <c r="AW71" s="31">
        <v>43066</v>
      </c>
      <c r="AX71" s="36">
        <v>506000000</v>
      </c>
      <c r="AY71" s="31">
        <v>43200</v>
      </c>
      <c r="AZ71" s="32">
        <v>118817</v>
      </c>
      <c r="BA71" s="32" t="s">
        <v>408</v>
      </c>
      <c r="BB71" s="31">
        <v>43067</v>
      </c>
      <c r="BC71" s="31">
        <v>44296</v>
      </c>
      <c r="BD71" s="36">
        <v>938300000</v>
      </c>
      <c r="BE71" s="32">
        <v>2117</v>
      </c>
      <c r="BF71" s="53">
        <v>1706000000</v>
      </c>
      <c r="BG71" s="105">
        <v>230144500</v>
      </c>
      <c r="BH71" s="105">
        <v>969855500</v>
      </c>
      <c r="BI71" s="32" t="s">
        <v>169</v>
      </c>
      <c r="BK71" s="32" t="s">
        <v>74</v>
      </c>
      <c r="BL71" s="32" t="s">
        <v>90</v>
      </c>
      <c r="BM71" s="106">
        <v>1040356604</v>
      </c>
      <c r="BP71" s="32">
        <f t="shared" si="2"/>
        <v>189</v>
      </c>
      <c r="BR71" s="58"/>
    </row>
    <row r="72" spans="1:70" s="32" customFormat="1" ht="60" x14ac:dyDescent="0.25">
      <c r="A72" s="32" t="s">
        <v>500</v>
      </c>
      <c r="B72" s="31">
        <v>42844</v>
      </c>
      <c r="C72" s="32" t="s">
        <v>67</v>
      </c>
      <c r="D72" s="31">
        <v>42844</v>
      </c>
      <c r="E72" s="31">
        <v>42859</v>
      </c>
      <c r="F72" s="32" t="s">
        <v>364</v>
      </c>
      <c r="G72" s="31">
        <v>42955</v>
      </c>
      <c r="H72" s="32">
        <v>40000846</v>
      </c>
      <c r="I72" s="32" t="s">
        <v>296</v>
      </c>
      <c r="J72" s="32" t="s">
        <v>71</v>
      </c>
      <c r="K72" s="32" t="s">
        <v>72</v>
      </c>
      <c r="L72" s="32" t="s">
        <v>73</v>
      </c>
      <c r="M72" s="32" t="s">
        <v>74</v>
      </c>
      <c r="N72" s="32" t="s">
        <v>74</v>
      </c>
      <c r="O72" s="32" t="s">
        <v>75</v>
      </c>
      <c r="P72" s="32" t="s">
        <v>185</v>
      </c>
      <c r="Q72" s="32" t="s">
        <v>478</v>
      </c>
      <c r="R72" s="36">
        <v>600000000</v>
      </c>
      <c r="S72" s="32">
        <v>5317</v>
      </c>
      <c r="T72" s="32" t="s">
        <v>268</v>
      </c>
      <c r="U72" s="32" t="s">
        <v>651</v>
      </c>
      <c r="V72" s="31" t="s">
        <v>79</v>
      </c>
      <c r="W72" s="31">
        <v>43069</v>
      </c>
      <c r="X72" s="32" t="s">
        <v>662</v>
      </c>
      <c r="Y72" s="31" t="s">
        <v>79</v>
      </c>
      <c r="Z72" s="32" t="s">
        <v>365</v>
      </c>
      <c r="AA72" s="31" t="s">
        <v>82</v>
      </c>
      <c r="AB72" s="31" t="s">
        <v>83</v>
      </c>
      <c r="AC72" s="32" t="s">
        <v>679</v>
      </c>
      <c r="AD72" s="32" t="s">
        <v>250</v>
      </c>
      <c r="AE72" s="31">
        <v>42898</v>
      </c>
      <c r="AF72" s="32">
        <v>5100001590</v>
      </c>
      <c r="AG72" s="32" t="s">
        <v>417</v>
      </c>
      <c r="AH72" s="43">
        <v>800138506</v>
      </c>
      <c r="AI72" s="32">
        <v>0</v>
      </c>
      <c r="AJ72" s="32" t="s">
        <v>418</v>
      </c>
      <c r="AK72" s="32" t="s">
        <v>419</v>
      </c>
      <c r="AL72" s="32" t="s">
        <v>289</v>
      </c>
      <c r="AM72" s="32" t="s">
        <v>409</v>
      </c>
      <c r="AN72" s="31">
        <v>42900</v>
      </c>
      <c r="AO72" s="36">
        <v>600000000</v>
      </c>
      <c r="AP72" s="32">
        <v>64917</v>
      </c>
      <c r="AQ72" s="31">
        <v>42900</v>
      </c>
      <c r="AR72" s="31">
        <v>43189</v>
      </c>
      <c r="AS72" s="31" t="s">
        <v>80</v>
      </c>
      <c r="AT72" s="31">
        <v>42922</v>
      </c>
      <c r="AU72" s="32" t="s">
        <v>476</v>
      </c>
      <c r="AV72" s="36">
        <v>270000000</v>
      </c>
      <c r="AW72" s="31">
        <v>42922</v>
      </c>
      <c r="AX72" s="36">
        <v>270000000</v>
      </c>
      <c r="AZ72" s="32">
        <v>5317</v>
      </c>
      <c r="BA72" s="32">
        <v>72517</v>
      </c>
      <c r="BF72" s="9">
        <v>600000000</v>
      </c>
      <c r="BG72" s="105">
        <v>869925300</v>
      </c>
      <c r="BH72" s="105">
        <v>74700</v>
      </c>
      <c r="BI72" s="32" t="s">
        <v>169</v>
      </c>
      <c r="BK72" s="32" t="s">
        <v>74</v>
      </c>
      <c r="BL72" s="32" t="s">
        <v>258</v>
      </c>
      <c r="BM72" s="32">
        <v>43264043</v>
      </c>
      <c r="BP72" s="32">
        <f t="shared" si="2"/>
        <v>171</v>
      </c>
      <c r="BR72" s="58"/>
    </row>
    <row r="73" spans="1:70" s="32" customFormat="1" ht="96" x14ac:dyDescent="0.25">
      <c r="A73" s="32" t="s">
        <v>66</v>
      </c>
      <c r="B73" s="31">
        <v>42894</v>
      </c>
      <c r="C73" s="32" t="s">
        <v>67</v>
      </c>
      <c r="D73" s="31">
        <v>42894</v>
      </c>
      <c r="E73" s="31">
        <v>42906</v>
      </c>
      <c r="F73" s="32" t="s">
        <v>420</v>
      </c>
      <c r="G73" s="31">
        <v>42955</v>
      </c>
      <c r="H73" s="32" t="s">
        <v>69</v>
      </c>
      <c r="I73" s="32" t="s">
        <v>296</v>
      </c>
      <c r="J73" s="32" t="s">
        <v>71</v>
      </c>
      <c r="K73" s="32" t="s">
        <v>72</v>
      </c>
      <c r="L73" s="32" t="s">
        <v>73</v>
      </c>
      <c r="M73" s="32" t="s">
        <v>74</v>
      </c>
      <c r="N73" s="32" t="s">
        <v>74</v>
      </c>
      <c r="O73" s="32" t="s">
        <v>75</v>
      </c>
      <c r="P73" s="32" t="s">
        <v>76</v>
      </c>
      <c r="Q73" s="32" t="s">
        <v>623</v>
      </c>
      <c r="R73" s="36">
        <v>600000000</v>
      </c>
      <c r="S73" s="32">
        <v>7717</v>
      </c>
      <c r="T73" s="32" t="s">
        <v>488</v>
      </c>
      <c r="U73" s="32" t="s">
        <v>644</v>
      </c>
      <c r="V73" s="32" t="s">
        <v>80</v>
      </c>
      <c r="W73" s="31">
        <v>43069</v>
      </c>
      <c r="X73" s="32" t="s">
        <v>663</v>
      </c>
      <c r="Y73" s="31" t="s">
        <v>79</v>
      </c>
      <c r="Z73" s="32" t="s">
        <v>81</v>
      </c>
      <c r="AA73" s="31" t="s">
        <v>103</v>
      </c>
      <c r="AB73" s="31" t="s">
        <v>83</v>
      </c>
      <c r="AC73" s="32" t="s">
        <v>676</v>
      </c>
      <c r="AD73" s="32" t="s">
        <v>251</v>
      </c>
      <c r="AE73" s="31">
        <v>42929</v>
      </c>
      <c r="AF73" s="32">
        <v>4200001683</v>
      </c>
      <c r="AG73" s="32" t="s">
        <v>441</v>
      </c>
      <c r="AH73" s="43">
        <v>890908493</v>
      </c>
      <c r="AI73" s="32">
        <v>5</v>
      </c>
      <c r="AJ73" s="32" t="s">
        <v>489</v>
      </c>
      <c r="AK73" s="32" t="s">
        <v>490</v>
      </c>
      <c r="AL73" s="32" t="s">
        <v>164</v>
      </c>
      <c r="AM73" s="32" t="s">
        <v>491</v>
      </c>
      <c r="AN73" s="31">
        <v>42930</v>
      </c>
      <c r="AO73" s="36">
        <v>600000000</v>
      </c>
      <c r="AP73" s="32">
        <v>76317</v>
      </c>
      <c r="AQ73" s="31">
        <v>42934</v>
      </c>
      <c r="AR73" s="31">
        <v>43189</v>
      </c>
      <c r="AS73" s="32" t="s">
        <v>80</v>
      </c>
      <c r="AT73" s="32" t="s">
        <v>74</v>
      </c>
      <c r="AU73" s="32" t="s">
        <v>74</v>
      </c>
      <c r="AV73" s="36"/>
      <c r="AX73" s="36"/>
      <c r="BF73" s="9">
        <f>+AO73</f>
        <v>600000000</v>
      </c>
      <c r="BG73" s="105">
        <v>0</v>
      </c>
      <c r="BH73" s="105"/>
      <c r="BI73" s="32" t="s">
        <v>492</v>
      </c>
      <c r="BJ73" s="10">
        <v>0</v>
      </c>
      <c r="BK73" s="32" t="s">
        <v>74</v>
      </c>
      <c r="BL73" s="32" t="s">
        <v>90</v>
      </c>
      <c r="BM73" s="106">
        <v>1040356604</v>
      </c>
      <c r="BP73" s="32">
        <f t="shared" si="2"/>
        <v>140</v>
      </c>
      <c r="BR73" s="58"/>
    </row>
    <row r="74" spans="1:70" s="32" customFormat="1" ht="48" x14ac:dyDescent="0.25">
      <c r="A74" s="32" t="s">
        <v>500</v>
      </c>
      <c r="B74" s="31">
        <v>42818</v>
      </c>
      <c r="C74" s="32" t="s">
        <v>67</v>
      </c>
      <c r="D74" s="31">
        <v>42818</v>
      </c>
      <c r="E74" s="31">
        <v>42829</v>
      </c>
      <c r="F74" s="32" t="s">
        <v>250</v>
      </c>
      <c r="G74" s="31">
        <v>42821</v>
      </c>
      <c r="H74" s="32" t="s">
        <v>410</v>
      </c>
      <c r="I74" s="32" t="s">
        <v>70</v>
      </c>
      <c r="J74" s="32" t="s">
        <v>71</v>
      </c>
      <c r="K74" s="32" t="s">
        <v>72</v>
      </c>
      <c r="L74" s="32" t="s">
        <v>73</v>
      </c>
      <c r="M74" s="32" t="s">
        <v>74</v>
      </c>
      <c r="N74" s="32" t="s">
        <v>74</v>
      </c>
      <c r="O74" s="32" t="s">
        <v>75</v>
      </c>
      <c r="P74" s="32" t="s">
        <v>185</v>
      </c>
      <c r="Q74" s="32" t="s">
        <v>267</v>
      </c>
      <c r="R74" s="36">
        <v>600000000</v>
      </c>
      <c r="S74" s="32">
        <v>5317</v>
      </c>
      <c r="T74" s="32" t="s">
        <v>268</v>
      </c>
      <c r="U74" s="32" t="s">
        <v>269</v>
      </c>
      <c r="V74" s="31" t="s">
        <v>80</v>
      </c>
      <c r="W74" s="31">
        <v>43069</v>
      </c>
      <c r="X74" s="32" t="s">
        <v>270</v>
      </c>
      <c r="Y74" s="31" t="s">
        <v>79</v>
      </c>
      <c r="Z74" s="32" t="s">
        <v>247</v>
      </c>
      <c r="AA74" s="31" t="s">
        <v>103</v>
      </c>
      <c r="AB74" s="32" t="s">
        <v>74</v>
      </c>
      <c r="AC74" s="32" t="s">
        <v>677</v>
      </c>
      <c r="AD74" s="32" t="s">
        <v>179</v>
      </c>
      <c r="AE74" s="32" t="s">
        <v>179</v>
      </c>
      <c r="AF74" s="32" t="s">
        <v>179</v>
      </c>
      <c r="AG74" s="32" t="s">
        <v>179</v>
      </c>
      <c r="AH74" s="32" t="s">
        <v>179</v>
      </c>
      <c r="AI74" s="32" t="s">
        <v>179</v>
      </c>
      <c r="AJ74" s="32" t="s">
        <v>179</v>
      </c>
      <c r="AK74" s="32" t="s">
        <v>179</v>
      </c>
      <c r="AL74" s="32" t="s">
        <v>179</v>
      </c>
      <c r="AM74" s="32" t="s">
        <v>179</v>
      </c>
      <c r="AN74" s="32" t="s">
        <v>179</v>
      </c>
      <c r="AO74" s="32" t="s">
        <v>179</v>
      </c>
      <c r="AP74" s="32" t="s">
        <v>179</v>
      </c>
      <c r="AQ74" s="32" t="s">
        <v>179</v>
      </c>
      <c r="AR74" s="32" t="s">
        <v>179</v>
      </c>
      <c r="AS74" s="32" t="s">
        <v>179</v>
      </c>
      <c r="AT74" s="32" t="s">
        <v>179</v>
      </c>
      <c r="AU74" s="32" t="s">
        <v>179</v>
      </c>
      <c r="AV74" s="32" t="s">
        <v>179</v>
      </c>
      <c r="AW74" s="32" t="s">
        <v>179</v>
      </c>
      <c r="AX74" s="32" t="s">
        <v>179</v>
      </c>
      <c r="AY74" s="32" t="s">
        <v>179</v>
      </c>
      <c r="AZ74" s="32" t="s">
        <v>179</v>
      </c>
      <c r="BA74" s="32" t="s">
        <v>179</v>
      </c>
      <c r="BB74" s="32" t="s">
        <v>179</v>
      </c>
      <c r="BC74" s="32" t="s">
        <v>179</v>
      </c>
      <c r="BD74" s="32" t="s">
        <v>179</v>
      </c>
      <c r="BE74" s="32" t="s">
        <v>179</v>
      </c>
      <c r="BF74" s="32" t="s">
        <v>179</v>
      </c>
      <c r="BG74" s="32" t="s">
        <v>179</v>
      </c>
      <c r="BH74" s="32" t="s">
        <v>179</v>
      </c>
      <c r="BI74" s="32" t="s">
        <v>179</v>
      </c>
      <c r="BJ74" s="32" t="s">
        <v>179</v>
      </c>
      <c r="BK74" s="32" t="s">
        <v>179</v>
      </c>
      <c r="BL74" s="32" t="s">
        <v>258</v>
      </c>
      <c r="BM74" s="32">
        <v>43264043</v>
      </c>
      <c r="BP74" s="32" t="e">
        <f t="shared" si="2"/>
        <v>#VALUE!</v>
      </c>
      <c r="BR74" s="58"/>
    </row>
    <row r="75" spans="1:70" s="32" customFormat="1" ht="60" x14ac:dyDescent="0.25">
      <c r="A75" s="32" t="s">
        <v>66</v>
      </c>
      <c r="B75" s="31">
        <v>42894</v>
      </c>
      <c r="C75" s="32" t="s">
        <v>67</v>
      </c>
      <c r="D75" s="31">
        <v>42894</v>
      </c>
      <c r="E75" s="31">
        <v>42906</v>
      </c>
      <c r="F75" s="32" t="s">
        <v>421</v>
      </c>
      <c r="G75" s="31">
        <v>42955</v>
      </c>
      <c r="H75" s="32">
        <v>100001364</v>
      </c>
      <c r="I75" s="32" t="s">
        <v>296</v>
      </c>
      <c r="J75" s="32" t="s">
        <v>71</v>
      </c>
      <c r="K75" s="32" t="s">
        <v>72</v>
      </c>
      <c r="L75" s="32" t="s">
        <v>73</v>
      </c>
      <c r="M75" s="32" t="s">
        <v>74</v>
      </c>
      <c r="N75" s="32" t="s">
        <v>74</v>
      </c>
      <c r="O75" s="32" t="s">
        <v>75</v>
      </c>
      <c r="P75" s="32" t="s">
        <v>76</v>
      </c>
      <c r="Q75" s="32" t="s">
        <v>624</v>
      </c>
      <c r="R75" s="36">
        <v>100000000</v>
      </c>
      <c r="S75" s="32">
        <v>7717</v>
      </c>
      <c r="T75" s="32" t="s">
        <v>488</v>
      </c>
      <c r="U75" s="32" t="s">
        <v>644</v>
      </c>
      <c r="V75" s="32" t="s">
        <v>80</v>
      </c>
      <c r="W75" s="31">
        <v>43069</v>
      </c>
      <c r="X75" s="32" t="s">
        <v>656</v>
      </c>
      <c r="Y75" s="31" t="s">
        <v>79</v>
      </c>
      <c r="Z75" s="32" t="s">
        <v>81</v>
      </c>
      <c r="AA75" s="31" t="s">
        <v>82</v>
      </c>
      <c r="AB75" s="31" t="s">
        <v>83</v>
      </c>
      <c r="AC75" s="32" t="s">
        <v>676</v>
      </c>
      <c r="AD75" s="32" t="s">
        <v>252</v>
      </c>
      <c r="AE75" s="31">
        <v>42929</v>
      </c>
      <c r="AF75" s="32">
        <v>4200001767</v>
      </c>
      <c r="AG75" s="32" t="s">
        <v>493</v>
      </c>
      <c r="AH75" s="43">
        <v>17119230</v>
      </c>
      <c r="AI75" s="32">
        <v>2</v>
      </c>
      <c r="AJ75" s="32" t="s">
        <v>494</v>
      </c>
      <c r="AK75" s="32" t="s">
        <v>495</v>
      </c>
      <c r="AL75" s="32" t="s">
        <v>164</v>
      </c>
      <c r="AM75" s="32" t="s">
        <v>491</v>
      </c>
      <c r="AN75" s="31">
        <v>42929</v>
      </c>
      <c r="AO75" s="36">
        <v>100000000</v>
      </c>
      <c r="AP75" s="32">
        <v>76617</v>
      </c>
      <c r="AQ75" s="31">
        <v>42935</v>
      </c>
      <c r="AR75" s="31">
        <v>43189</v>
      </c>
      <c r="AS75" s="32" t="s">
        <v>80</v>
      </c>
      <c r="AT75" s="32" t="s">
        <v>74</v>
      </c>
      <c r="AU75" s="32" t="s">
        <v>74</v>
      </c>
      <c r="AV75" s="36"/>
      <c r="AX75" s="36"/>
      <c r="BF75" s="9">
        <v>100000000</v>
      </c>
      <c r="BG75" s="105">
        <v>0</v>
      </c>
      <c r="BH75" s="105"/>
      <c r="BI75" s="32" t="s">
        <v>492</v>
      </c>
      <c r="BJ75" s="10">
        <v>0</v>
      </c>
      <c r="BK75" s="32" t="s">
        <v>74</v>
      </c>
      <c r="BL75" s="32" t="s">
        <v>90</v>
      </c>
      <c r="BM75" s="106">
        <v>1040356604</v>
      </c>
      <c r="BP75" s="32">
        <f t="shared" si="2"/>
        <v>140</v>
      </c>
      <c r="BR75" s="58"/>
    </row>
    <row r="76" spans="1:70" s="32" customFormat="1" ht="60" x14ac:dyDescent="0.25">
      <c r="A76" s="32" t="s">
        <v>66</v>
      </c>
      <c r="B76" s="31">
        <v>42786</v>
      </c>
      <c r="C76" s="31" t="s">
        <v>67</v>
      </c>
      <c r="D76" s="31">
        <v>42786</v>
      </c>
      <c r="E76" s="31">
        <v>42795</v>
      </c>
      <c r="F76" s="32" t="s">
        <v>139</v>
      </c>
      <c r="G76" s="31">
        <v>42788</v>
      </c>
      <c r="H76" s="32" t="s">
        <v>179</v>
      </c>
      <c r="I76" s="32" t="s">
        <v>70</v>
      </c>
      <c r="J76" s="32" t="s">
        <v>71</v>
      </c>
      <c r="K76" s="32" t="s">
        <v>72</v>
      </c>
      <c r="L76" s="32" t="s">
        <v>73</v>
      </c>
      <c r="M76" s="32" t="s">
        <v>74</v>
      </c>
      <c r="N76" s="32" t="s">
        <v>74</v>
      </c>
      <c r="O76" s="32" t="s">
        <v>75</v>
      </c>
      <c r="P76" s="32" t="s">
        <v>76</v>
      </c>
      <c r="Q76" s="32" t="s">
        <v>140</v>
      </c>
      <c r="R76" s="36">
        <v>120000000</v>
      </c>
      <c r="S76" s="32">
        <v>7417</v>
      </c>
      <c r="T76" s="32" t="s">
        <v>78</v>
      </c>
      <c r="U76" s="32" t="s">
        <v>652</v>
      </c>
      <c r="V76" s="32" t="s">
        <v>79</v>
      </c>
      <c r="W76" s="31">
        <v>42916</v>
      </c>
      <c r="X76" s="31" t="s">
        <v>656</v>
      </c>
      <c r="Y76" s="31" t="s">
        <v>79</v>
      </c>
      <c r="Z76" s="31" t="s">
        <v>81</v>
      </c>
      <c r="AA76" s="31" t="s">
        <v>95</v>
      </c>
      <c r="AB76" s="31" t="s">
        <v>191</v>
      </c>
      <c r="AC76" s="32" t="s">
        <v>677</v>
      </c>
      <c r="AD76" s="32" t="s">
        <v>179</v>
      </c>
      <c r="AE76" s="32" t="s">
        <v>179</v>
      </c>
      <c r="AF76" s="32" t="s">
        <v>179</v>
      </c>
      <c r="AG76" s="32" t="s">
        <v>179</v>
      </c>
      <c r="AH76" s="32" t="s">
        <v>179</v>
      </c>
      <c r="AI76" s="32" t="s">
        <v>179</v>
      </c>
      <c r="AJ76" s="32" t="s">
        <v>179</v>
      </c>
      <c r="AK76" s="32" t="s">
        <v>179</v>
      </c>
      <c r="AL76" s="32" t="s">
        <v>179</v>
      </c>
      <c r="AM76" s="32" t="s">
        <v>179</v>
      </c>
      <c r="AN76" s="32" t="s">
        <v>179</v>
      </c>
      <c r="AO76" s="32" t="s">
        <v>179</v>
      </c>
      <c r="AP76" s="32" t="s">
        <v>179</v>
      </c>
      <c r="AQ76" s="32" t="s">
        <v>179</v>
      </c>
      <c r="AR76" s="32" t="s">
        <v>179</v>
      </c>
      <c r="AS76" s="32" t="s">
        <v>179</v>
      </c>
      <c r="AT76" s="32" t="s">
        <v>179</v>
      </c>
      <c r="AU76" s="32" t="s">
        <v>179</v>
      </c>
      <c r="AV76" s="32" t="s">
        <v>179</v>
      </c>
      <c r="AW76" s="32" t="s">
        <v>179</v>
      </c>
      <c r="AX76" s="32" t="s">
        <v>179</v>
      </c>
      <c r="AY76" s="32" t="s">
        <v>179</v>
      </c>
      <c r="AZ76" s="32" t="s">
        <v>179</v>
      </c>
      <c r="BA76" s="32" t="s">
        <v>179</v>
      </c>
      <c r="BB76" s="32" t="s">
        <v>179</v>
      </c>
      <c r="BC76" s="32" t="s">
        <v>179</v>
      </c>
      <c r="BD76" s="32" t="s">
        <v>179</v>
      </c>
      <c r="BE76" s="32" t="s">
        <v>179</v>
      </c>
      <c r="BF76" s="32" t="s">
        <v>179</v>
      </c>
      <c r="BG76" s="32" t="s">
        <v>179</v>
      </c>
      <c r="BH76" s="32" t="s">
        <v>179</v>
      </c>
      <c r="BI76" s="32" t="s">
        <v>179</v>
      </c>
      <c r="BJ76" s="32" t="s">
        <v>179</v>
      </c>
      <c r="BK76" s="32" t="s">
        <v>179</v>
      </c>
      <c r="BL76" s="31" t="s">
        <v>81</v>
      </c>
      <c r="BM76" s="32">
        <v>43263503</v>
      </c>
      <c r="BP76" s="11" t="e">
        <f t="shared" si="2"/>
        <v>#VALUE!</v>
      </c>
      <c r="BR76" s="58"/>
    </row>
    <row r="77" spans="1:70" s="32" customFormat="1" ht="60" x14ac:dyDescent="0.25">
      <c r="A77" s="32" t="s">
        <v>105</v>
      </c>
      <c r="B77" s="31">
        <v>42786</v>
      </c>
      <c r="C77" s="31" t="s">
        <v>67</v>
      </c>
      <c r="D77" s="31">
        <v>42786</v>
      </c>
      <c r="E77" s="31">
        <v>42787</v>
      </c>
      <c r="F77" s="32" t="s">
        <v>146</v>
      </c>
      <c r="G77" s="31">
        <v>41694</v>
      </c>
      <c r="H77" s="32">
        <v>800000315</v>
      </c>
      <c r="I77" s="32" t="s">
        <v>91</v>
      </c>
      <c r="J77" s="32" t="s">
        <v>92</v>
      </c>
      <c r="K77" s="32" t="s">
        <v>107</v>
      </c>
      <c r="L77" s="32" t="s">
        <v>73</v>
      </c>
      <c r="M77" s="32" t="s">
        <v>74</v>
      </c>
      <c r="N77" s="32" t="s">
        <v>74</v>
      </c>
      <c r="O77" s="32" t="s">
        <v>75</v>
      </c>
      <c r="P77" s="32" t="s">
        <v>76</v>
      </c>
      <c r="Q77" s="32" t="s">
        <v>147</v>
      </c>
      <c r="R77" s="36">
        <v>2500000</v>
      </c>
      <c r="S77" s="32">
        <v>6317</v>
      </c>
      <c r="T77" s="32" t="s">
        <v>144</v>
      </c>
      <c r="U77" s="32" t="s">
        <v>646</v>
      </c>
      <c r="V77" s="32" t="s">
        <v>80</v>
      </c>
      <c r="W77" s="31">
        <v>43069</v>
      </c>
      <c r="X77" s="31" t="s">
        <v>659</v>
      </c>
      <c r="Y77" s="31" t="s">
        <v>79</v>
      </c>
      <c r="Z77" s="31" t="s">
        <v>111</v>
      </c>
      <c r="AA77" s="31" t="s">
        <v>95</v>
      </c>
      <c r="AB77" s="31" t="s">
        <v>74</v>
      </c>
      <c r="AC77" s="32" t="s">
        <v>677</v>
      </c>
      <c r="AD77" s="32" t="s">
        <v>179</v>
      </c>
      <c r="AE77" s="32" t="s">
        <v>179</v>
      </c>
      <c r="AF77" s="32" t="s">
        <v>179</v>
      </c>
      <c r="AG77" s="32" t="s">
        <v>179</v>
      </c>
      <c r="AH77" s="32" t="s">
        <v>179</v>
      </c>
      <c r="AI77" s="32" t="s">
        <v>179</v>
      </c>
      <c r="AJ77" s="32" t="s">
        <v>179</v>
      </c>
      <c r="AK77" s="32" t="s">
        <v>179</v>
      </c>
      <c r="AL77" s="32" t="s">
        <v>179</v>
      </c>
      <c r="AM77" s="32" t="s">
        <v>179</v>
      </c>
      <c r="AN77" s="32" t="s">
        <v>179</v>
      </c>
      <c r="AO77" s="32" t="s">
        <v>179</v>
      </c>
      <c r="AP77" s="32" t="s">
        <v>179</v>
      </c>
      <c r="AQ77" s="32" t="s">
        <v>179</v>
      </c>
      <c r="AR77" s="32" t="s">
        <v>179</v>
      </c>
      <c r="AS77" s="32" t="s">
        <v>179</v>
      </c>
      <c r="AT77" s="32" t="s">
        <v>179</v>
      </c>
      <c r="AU77" s="32" t="s">
        <v>179</v>
      </c>
      <c r="AV77" s="32" t="s">
        <v>179</v>
      </c>
      <c r="AW77" s="32" t="s">
        <v>179</v>
      </c>
      <c r="AX77" s="32" t="s">
        <v>179</v>
      </c>
      <c r="AY77" s="32" t="s">
        <v>179</v>
      </c>
      <c r="AZ77" s="32" t="s">
        <v>179</v>
      </c>
      <c r="BA77" s="32" t="s">
        <v>179</v>
      </c>
      <c r="BB77" s="32" t="s">
        <v>179</v>
      </c>
      <c r="BC77" s="32" t="s">
        <v>179</v>
      </c>
      <c r="BD77" s="32" t="s">
        <v>179</v>
      </c>
      <c r="BE77" s="32" t="s">
        <v>179</v>
      </c>
      <c r="BF77" s="32" t="s">
        <v>179</v>
      </c>
      <c r="BG77" s="32" t="s">
        <v>179</v>
      </c>
      <c r="BH77" s="32" t="s">
        <v>179</v>
      </c>
      <c r="BI77" s="32" t="s">
        <v>179</v>
      </c>
      <c r="BJ77" s="32" t="s">
        <v>179</v>
      </c>
      <c r="BK77" s="32" t="s">
        <v>179</v>
      </c>
      <c r="BL77" s="32" t="s">
        <v>179</v>
      </c>
      <c r="BM77" s="32" t="s">
        <v>179</v>
      </c>
      <c r="BP77" s="11" t="e">
        <f t="shared" si="2"/>
        <v>#VALUE!</v>
      </c>
      <c r="BR77" s="58"/>
    </row>
    <row r="78" spans="1:70" s="32" customFormat="1" ht="60" x14ac:dyDescent="0.25">
      <c r="A78" s="32" t="s">
        <v>105</v>
      </c>
      <c r="B78" s="31">
        <v>42786</v>
      </c>
      <c r="C78" s="31" t="s">
        <v>67</v>
      </c>
      <c r="D78" s="31">
        <v>42786</v>
      </c>
      <c r="E78" s="31">
        <v>42789</v>
      </c>
      <c r="F78" s="32" t="s">
        <v>148</v>
      </c>
      <c r="G78" s="31">
        <v>41694</v>
      </c>
      <c r="H78" s="32" t="s">
        <v>179</v>
      </c>
      <c r="I78" s="32" t="s">
        <v>91</v>
      </c>
      <c r="J78" s="32" t="s">
        <v>92</v>
      </c>
      <c r="K78" s="32" t="s">
        <v>107</v>
      </c>
      <c r="L78" s="32" t="s">
        <v>73</v>
      </c>
      <c r="M78" s="32" t="s">
        <v>74</v>
      </c>
      <c r="N78" s="32" t="s">
        <v>74</v>
      </c>
      <c r="O78" s="32" t="s">
        <v>75</v>
      </c>
      <c r="P78" s="32" t="s">
        <v>76</v>
      </c>
      <c r="Q78" s="32" t="s">
        <v>149</v>
      </c>
      <c r="R78" s="36">
        <v>3000000</v>
      </c>
      <c r="S78" s="32">
        <v>6317</v>
      </c>
      <c r="T78" s="32" t="s">
        <v>144</v>
      </c>
      <c r="U78" s="32" t="s">
        <v>646</v>
      </c>
      <c r="V78" s="32" t="s">
        <v>80</v>
      </c>
      <c r="W78" s="31">
        <v>43069</v>
      </c>
      <c r="X78" s="31" t="s">
        <v>272</v>
      </c>
      <c r="Y78" s="31" t="s">
        <v>79</v>
      </c>
      <c r="Z78" s="31" t="s">
        <v>111</v>
      </c>
      <c r="AA78" s="31" t="s">
        <v>82</v>
      </c>
      <c r="AB78" s="31" t="s">
        <v>74</v>
      </c>
      <c r="AC78" s="32" t="s">
        <v>677</v>
      </c>
      <c r="AD78" s="32" t="s">
        <v>179</v>
      </c>
      <c r="AE78" s="32" t="s">
        <v>179</v>
      </c>
      <c r="AF78" s="32" t="s">
        <v>179</v>
      </c>
      <c r="AG78" s="32" t="s">
        <v>179</v>
      </c>
      <c r="AH78" s="32" t="s">
        <v>179</v>
      </c>
      <c r="AI78" s="32" t="s">
        <v>179</v>
      </c>
      <c r="AJ78" s="32" t="s">
        <v>179</v>
      </c>
      <c r="AK78" s="32" t="s">
        <v>179</v>
      </c>
      <c r="AL78" s="32" t="s">
        <v>179</v>
      </c>
      <c r="AM78" s="32" t="s">
        <v>179</v>
      </c>
      <c r="AN78" s="32" t="s">
        <v>179</v>
      </c>
      <c r="AO78" s="32" t="s">
        <v>179</v>
      </c>
      <c r="AP78" s="32" t="s">
        <v>179</v>
      </c>
      <c r="AQ78" s="32" t="s">
        <v>179</v>
      </c>
      <c r="AR78" s="32" t="s">
        <v>179</v>
      </c>
      <c r="AS78" s="32" t="s">
        <v>179</v>
      </c>
      <c r="AT78" s="32" t="s">
        <v>179</v>
      </c>
      <c r="AU78" s="32" t="s">
        <v>179</v>
      </c>
      <c r="AV78" s="32" t="s">
        <v>179</v>
      </c>
      <c r="AW78" s="32" t="s">
        <v>179</v>
      </c>
      <c r="AX78" s="32" t="s">
        <v>179</v>
      </c>
      <c r="AY78" s="32" t="s">
        <v>179</v>
      </c>
      <c r="AZ78" s="32" t="s">
        <v>179</v>
      </c>
      <c r="BA78" s="32" t="s">
        <v>179</v>
      </c>
      <c r="BB78" s="32" t="s">
        <v>179</v>
      </c>
      <c r="BC78" s="32" t="s">
        <v>179</v>
      </c>
      <c r="BD78" s="32" t="s">
        <v>179</v>
      </c>
      <c r="BE78" s="32" t="s">
        <v>179</v>
      </c>
      <c r="BF78" s="32" t="s">
        <v>179</v>
      </c>
      <c r="BG78" s="32" t="s">
        <v>179</v>
      </c>
      <c r="BH78" s="32" t="s">
        <v>179</v>
      </c>
      <c r="BI78" s="32" t="s">
        <v>179</v>
      </c>
      <c r="BJ78" s="32" t="s">
        <v>179</v>
      </c>
      <c r="BK78" s="32" t="s">
        <v>179</v>
      </c>
      <c r="BL78" s="32" t="s">
        <v>179</v>
      </c>
      <c r="BM78" s="32" t="s">
        <v>179</v>
      </c>
      <c r="BP78" s="11" t="e">
        <f t="shared" si="2"/>
        <v>#VALUE!</v>
      </c>
      <c r="BR78" s="58"/>
    </row>
    <row r="79" spans="1:70" s="32" customFormat="1" ht="48" x14ac:dyDescent="0.25">
      <c r="A79" s="32" t="s">
        <v>105</v>
      </c>
      <c r="B79" s="31">
        <v>42786</v>
      </c>
      <c r="C79" s="31" t="s">
        <v>67</v>
      </c>
      <c r="D79" s="31">
        <v>42786</v>
      </c>
      <c r="E79" s="31">
        <v>42788</v>
      </c>
      <c r="F79" s="32" t="s">
        <v>150</v>
      </c>
      <c r="G79" s="31">
        <v>42788</v>
      </c>
      <c r="H79" s="32">
        <v>800000316</v>
      </c>
      <c r="I79" s="32" t="s">
        <v>91</v>
      </c>
      <c r="J79" s="32" t="s">
        <v>92</v>
      </c>
      <c r="K79" s="32" t="s">
        <v>107</v>
      </c>
      <c r="L79" s="32" t="s">
        <v>73</v>
      </c>
      <c r="M79" s="32" t="s">
        <v>74</v>
      </c>
      <c r="N79" s="32" t="s">
        <v>74</v>
      </c>
      <c r="O79" s="32" t="s">
        <v>75</v>
      </c>
      <c r="P79" s="32" t="s">
        <v>76</v>
      </c>
      <c r="Q79" s="32" t="s">
        <v>151</v>
      </c>
      <c r="R79" s="36">
        <v>3000000</v>
      </c>
      <c r="S79" s="32">
        <v>6117</v>
      </c>
      <c r="T79" s="32" t="s">
        <v>109</v>
      </c>
      <c r="U79" s="32" t="s">
        <v>362</v>
      </c>
      <c r="V79" s="32" t="s">
        <v>80</v>
      </c>
      <c r="W79" s="31">
        <v>43069</v>
      </c>
      <c r="X79" s="31" t="s">
        <v>656</v>
      </c>
      <c r="Y79" s="31" t="s">
        <v>79</v>
      </c>
      <c r="Z79" s="31" t="s">
        <v>111</v>
      </c>
      <c r="AA79" s="31" t="s">
        <v>103</v>
      </c>
      <c r="AB79" s="31" t="s">
        <v>74</v>
      </c>
      <c r="AC79" s="32" t="s">
        <v>677</v>
      </c>
      <c r="AD79" s="32" t="s">
        <v>179</v>
      </c>
      <c r="AE79" s="32" t="s">
        <v>179</v>
      </c>
      <c r="AF79" s="32" t="s">
        <v>179</v>
      </c>
      <c r="AG79" s="32" t="s">
        <v>179</v>
      </c>
      <c r="AH79" s="32" t="s">
        <v>179</v>
      </c>
      <c r="AI79" s="32" t="s">
        <v>179</v>
      </c>
      <c r="AJ79" s="32" t="s">
        <v>179</v>
      </c>
      <c r="AK79" s="32" t="s">
        <v>179</v>
      </c>
      <c r="AL79" s="32" t="s">
        <v>179</v>
      </c>
      <c r="AM79" s="32" t="s">
        <v>179</v>
      </c>
      <c r="AN79" s="32" t="s">
        <v>179</v>
      </c>
      <c r="AO79" s="32" t="s">
        <v>179</v>
      </c>
      <c r="AP79" s="32" t="s">
        <v>179</v>
      </c>
      <c r="AQ79" s="32" t="s">
        <v>179</v>
      </c>
      <c r="AR79" s="32" t="s">
        <v>179</v>
      </c>
      <c r="AS79" s="32" t="s">
        <v>179</v>
      </c>
      <c r="AT79" s="32" t="s">
        <v>179</v>
      </c>
      <c r="AU79" s="32" t="s">
        <v>179</v>
      </c>
      <c r="AV79" s="32" t="s">
        <v>179</v>
      </c>
      <c r="AW79" s="32" t="s">
        <v>179</v>
      </c>
      <c r="AX79" s="32" t="s">
        <v>179</v>
      </c>
      <c r="AY79" s="32" t="s">
        <v>179</v>
      </c>
      <c r="AZ79" s="32" t="s">
        <v>179</v>
      </c>
      <c r="BA79" s="32" t="s">
        <v>179</v>
      </c>
      <c r="BB79" s="32" t="s">
        <v>179</v>
      </c>
      <c r="BC79" s="32" t="s">
        <v>179</v>
      </c>
      <c r="BD79" s="32" t="s">
        <v>179</v>
      </c>
      <c r="BE79" s="32" t="s">
        <v>179</v>
      </c>
      <c r="BF79" s="32" t="s">
        <v>179</v>
      </c>
      <c r="BG79" s="32" t="s">
        <v>179</v>
      </c>
      <c r="BH79" s="32" t="s">
        <v>179</v>
      </c>
      <c r="BI79" s="32" t="s">
        <v>179</v>
      </c>
      <c r="BJ79" s="32" t="s">
        <v>179</v>
      </c>
      <c r="BK79" s="32" t="s">
        <v>179</v>
      </c>
      <c r="BL79" s="32" t="s">
        <v>179</v>
      </c>
      <c r="BM79" s="32" t="s">
        <v>179</v>
      </c>
      <c r="BP79" s="11" t="e">
        <f t="shared" si="2"/>
        <v>#VALUE!</v>
      </c>
      <c r="BR79" s="58"/>
    </row>
    <row r="80" spans="1:70" s="32" customFormat="1" ht="60" x14ac:dyDescent="0.25">
      <c r="A80" s="32" t="s">
        <v>105</v>
      </c>
      <c r="B80" s="31">
        <v>42796</v>
      </c>
      <c r="C80" s="32" t="s">
        <v>67</v>
      </c>
      <c r="D80" s="31">
        <v>42796</v>
      </c>
      <c r="E80" s="31">
        <v>42796</v>
      </c>
      <c r="F80" s="32" t="s">
        <v>175</v>
      </c>
      <c r="G80" s="31">
        <v>42796</v>
      </c>
      <c r="H80" s="32" t="s">
        <v>179</v>
      </c>
      <c r="I80" s="32" t="s">
        <v>91</v>
      </c>
      <c r="J80" s="32" t="s">
        <v>92</v>
      </c>
      <c r="K80" s="32" t="s">
        <v>107</v>
      </c>
      <c r="L80" s="32" t="s">
        <v>73</v>
      </c>
      <c r="M80" s="32" t="s">
        <v>74</v>
      </c>
      <c r="N80" s="32" t="s">
        <v>74</v>
      </c>
      <c r="O80" s="32" t="s">
        <v>75</v>
      </c>
      <c r="P80" s="32" t="s">
        <v>74</v>
      </c>
      <c r="Q80" s="32" t="s">
        <v>178</v>
      </c>
      <c r="R80" s="36">
        <v>3000000</v>
      </c>
      <c r="S80" s="32">
        <v>6317</v>
      </c>
      <c r="T80" s="32" t="s">
        <v>144</v>
      </c>
      <c r="U80" s="32" t="s">
        <v>646</v>
      </c>
      <c r="V80" s="32" t="s">
        <v>80</v>
      </c>
      <c r="W80" s="31">
        <v>43069</v>
      </c>
      <c r="X80" s="31" t="s">
        <v>272</v>
      </c>
      <c r="Y80" s="31" t="s">
        <v>79</v>
      </c>
      <c r="Z80" s="31" t="s">
        <v>111</v>
      </c>
      <c r="AA80" s="31" t="s">
        <v>95</v>
      </c>
      <c r="AB80" s="31" t="s">
        <v>74</v>
      </c>
      <c r="AC80" s="32" t="s">
        <v>677</v>
      </c>
      <c r="AD80" s="32" t="s">
        <v>179</v>
      </c>
      <c r="AE80" s="32" t="s">
        <v>179</v>
      </c>
      <c r="AF80" s="32" t="s">
        <v>179</v>
      </c>
      <c r="AG80" s="32" t="s">
        <v>179</v>
      </c>
      <c r="AH80" s="32" t="s">
        <v>179</v>
      </c>
      <c r="AI80" s="32" t="s">
        <v>179</v>
      </c>
      <c r="AJ80" s="32" t="s">
        <v>179</v>
      </c>
      <c r="AK80" s="32" t="s">
        <v>179</v>
      </c>
      <c r="AL80" s="32" t="s">
        <v>179</v>
      </c>
      <c r="AM80" s="32" t="s">
        <v>179</v>
      </c>
      <c r="AN80" s="32" t="s">
        <v>179</v>
      </c>
      <c r="AO80" s="32" t="s">
        <v>179</v>
      </c>
      <c r="AP80" s="32" t="s">
        <v>179</v>
      </c>
      <c r="AQ80" s="32" t="s">
        <v>179</v>
      </c>
      <c r="AR80" s="32" t="s">
        <v>179</v>
      </c>
      <c r="AS80" s="32" t="s">
        <v>179</v>
      </c>
      <c r="AT80" s="32" t="s">
        <v>179</v>
      </c>
      <c r="AU80" s="32" t="s">
        <v>179</v>
      </c>
      <c r="AV80" s="32" t="s">
        <v>179</v>
      </c>
      <c r="AW80" s="32" t="s">
        <v>179</v>
      </c>
      <c r="AX80" s="32" t="s">
        <v>179</v>
      </c>
      <c r="AY80" s="32" t="s">
        <v>179</v>
      </c>
      <c r="AZ80" s="32" t="s">
        <v>179</v>
      </c>
      <c r="BA80" s="32" t="s">
        <v>179</v>
      </c>
      <c r="BB80" s="32" t="s">
        <v>179</v>
      </c>
      <c r="BC80" s="32" t="s">
        <v>179</v>
      </c>
      <c r="BD80" s="32" t="s">
        <v>179</v>
      </c>
      <c r="BE80" s="32" t="s">
        <v>179</v>
      </c>
      <c r="BF80" s="32" t="s">
        <v>179</v>
      </c>
      <c r="BG80" s="32" t="s">
        <v>179</v>
      </c>
      <c r="BH80" s="32" t="s">
        <v>179</v>
      </c>
      <c r="BI80" s="32" t="s">
        <v>179</v>
      </c>
      <c r="BJ80" s="32" t="s">
        <v>179</v>
      </c>
      <c r="BK80" s="32" t="s">
        <v>179</v>
      </c>
      <c r="BL80" s="32" t="s">
        <v>111</v>
      </c>
      <c r="BM80" s="32">
        <v>43211743</v>
      </c>
      <c r="BP80" s="11" t="e">
        <f t="shared" si="2"/>
        <v>#VALUE!</v>
      </c>
      <c r="BR80" s="58"/>
    </row>
    <row r="81" spans="1:70" s="32" customFormat="1" ht="72" x14ac:dyDescent="0.25">
      <c r="A81" s="32" t="s">
        <v>105</v>
      </c>
      <c r="B81" s="31">
        <v>42811</v>
      </c>
      <c r="C81" s="32" t="s">
        <v>67</v>
      </c>
      <c r="D81" s="31">
        <v>42811</v>
      </c>
      <c r="E81" s="31">
        <v>42814</v>
      </c>
      <c r="F81" s="32" t="s">
        <v>220</v>
      </c>
      <c r="G81" s="31">
        <v>42821</v>
      </c>
      <c r="H81" s="32" t="s">
        <v>179</v>
      </c>
      <c r="I81" s="32" t="s">
        <v>91</v>
      </c>
      <c r="J81" s="32" t="s">
        <v>92</v>
      </c>
      <c r="K81" s="32" t="s">
        <v>107</v>
      </c>
      <c r="L81" s="32" t="s">
        <v>73</v>
      </c>
      <c r="M81" s="32" t="s">
        <v>74</v>
      </c>
      <c r="N81" s="32" t="s">
        <v>74</v>
      </c>
      <c r="O81" s="32" t="s">
        <v>75</v>
      </c>
      <c r="P81" s="32" t="s">
        <v>185</v>
      </c>
      <c r="Q81" s="32" t="s">
        <v>241</v>
      </c>
      <c r="R81" s="36">
        <v>5000000</v>
      </c>
      <c r="S81" s="32">
        <v>8017</v>
      </c>
      <c r="T81" s="32" t="s">
        <v>94</v>
      </c>
      <c r="U81" s="32" t="s">
        <v>242</v>
      </c>
      <c r="V81" s="31" t="s">
        <v>80</v>
      </c>
      <c r="W81" s="31">
        <v>42854</v>
      </c>
      <c r="X81" s="32" t="s">
        <v>661</v>
      </c>
      <c r="Y81" s="31" t="s">
        <v>79</v>
      </c>
      <c r="Z81" s="32" t="s">
        <v>155</v>
      </c>
      <c r="AA81" s="31" t="s">
        <v>103</v>
      </c>
      <c r="AB81" s="32" t="s">
        <v>74</v>
      </c>
      <c r="AC81" s="32" t="s">
        <v>677</v>
      </c>
      <c r="AD81" s="32" t="s">
        <v>179</v>
      </c>
      <c r="AE81" s="32" t="s">
        <v>179</v>
      </c>
      <c r="AF81" s="32" t="s">
        <v>179</v>
      </c>
      <c r="AG81" s="32" t="s">
        <v>179</v>
      </c>
      <c r="AH81" s="32" t="s">
        <v>179</v>
      </c>
      <c r="AI81" s="32" t="s">
        <v>179</v>
      </c>
      <c r="AJ81" s="32" t="s">
        <v>179</v>
      </c>
      <c r="AK81" s="32" t="s">
        <v>179</v>
      </c>
      <c r="AL81" s="32" t="s">
        <v>179</v>
      </c>
      <c r="AM81" s="32" t="s">
        <v>179</v>
      </c>
      <c r="AN81" s="32" t="s">
        <v>179</v>
      </c>
      <c r="AO81" s="32" t="s">
        <v>179</v>
      </c>
      <c r="AP81" s="32" t="s">
        <v>179</v>
      </c>
      <c r="AQ81" s="32" t="s">
        <v>179</v>
      </c>
      <c r="AR81" s="32" t="s">
        <v>179</v>
      </c>
      <c r="AS81" s="32" t="s">
        <v>179</v>
      </c>
      <c r="AT81" s="32" t="s">
        <v>179</v>
      </c>
      <c r="AU81" s="32" t="s">
        <v>179</v>
      </c>
      <c r="AV81" s="32" t="s">
        <v>179</v>
      </c>
      <c r="AW81" s="32" t="s">
        <v>179</v>
      </c>
      <c r="AX81" s="32" t="s">
        <v>179</v>
      </c>
      <c r="AY81" s="32" t="s">
        <v>179</v>
      </c>
      <c r="AZ81" s="32" t="s">
        <v>179</v>
      </c>
      <c r="BA81" s="32" t="s">
        <v>179</v>
      </c>
      <c r="BB81" s="32" t="s">
        <v>179</v>
      </c>
      <c r="BC81" s="32" t="s">
        <v>179</v>
      </c>
      <c r="BD81" s="32" t="s">
        <v>179</v>
      </c>
      <c r="BE81" s="32" t="s">
        <v>179</v>
      </c>
      <c r="BF81" s="32" t="s">
        <v>179</v>
      </c>
      <c r="BG81" s="32" t="s">
        <v>179</v>
      </c>
      <c r="BH81" s="32" t="s">
        <v>179</v>
      </c>
      <c r="BI81" s="32" t="s">
        <v>179</v>
      </c>
      <c r="BJ81" s="32" t="s">
        <v>179</v>
      </c>
      <c r="BK81" s="32" t="s">
        <v>179</v>
      </c>
      <c r="BL81" s="32" t="s">
        <v>197</v>
      </c>
      <c r="BM81" s="32">
        <v>8162585</v>
      </c>
      <c r="BP81" s="32" t="e">
        <f t="shared" si="2"/>
        <v>#VALUE!</v>
      </c>
      <c r="BR81" s="58"/>
    </row>
    <row r="82" spans="1:70" s="32" customFormat="1" ht="60" x14ac:dyDescent="0.25">
      <c r="A82" s="32" t="s">
        <v>66</v>
      </c>
      <c r="B82" s="31">
        <v>42895</v>
      </c>
      <c r="C82" s="32" t="s">
        <v>67</v>
      </c>
      <c r="D82" s="31">
        <v>42895</v>
      </c>
      <c r="E82" s="31">
        <v>42906</v>
      </c>
      <c r="F82" s="32" t="s">
        <v>422</v>
      </c>
      <c r="G82" s="31">
        <v>42955</v>
      </c>
      <c r="H82" s="32" t="s">
        <v>69</v>
      </c>
      <c r="I82" s="32" t="s">
        <v>296</v>
      </c>
      <c r="J82" s="32" t="s">
        <v>71</v>
      </c>
      <c r="K82" s="32" t="s">
        <v>72</v>
      </c>
      <c r="L82" s="32" t="s">
        <v>73</v>
      </c>
      <c r="M82" s="32" t="s">
        <v>74</v>
      </c>
      <c r="N82" s="32" t="s">
        <v>74</v>
      </c>
      <c r="O82" s="32" t="s">
        <v>75</v>
      </c>
      <c r="P82" s="32" t="s">
        <v>76</v>
      </c>
      <c r="Q82" s="32" t="s">
        <v>625</v>
      </c>
      <c r="R82" s="36">
        <v>120000000</v>
      </c>
      <c r="S82" s="32">
        <v>7717</v>
      </c>
      <c r="T82" s="32" t="s">
        <v>488</v>
      </c>
      <c r="U82" s="32" t="s">
        <v>644</v>
      </c>
      <c r="V82" s="32" t="s">
        <v>80</v>
      </c>
      <c r="W82" s="31">
        <v>43069</v>
      </c>
      <c r="X82" s="32" t="s">
        <v>659</v>
      </c>
      <c r="Y82" s="31" t="s">
        <v>79</v>
      </c>
      <c r="Z82" s="32" t="s">
        <v>81</v>
      </c>
      <c r="AA82" s="31" t="s">
        <v>82</v>
      </c>
      <c r="AB82" s="31" t="s">
        <v>83</v>
      </c>
      <c r="AC82" s="32" t="s">
        <v>676</v>
      </c>
      <c r="AD82" s="32" t="s">
        <v>253</v>
      </c>
      <c r="AE82" s="31">
        <v>42929</v>
      </c>
      <c r="AF82" s="32">
        <v>4200001685</v>
      </c>
      <c r="AG82" s="32" t="s">
        <v>496</v>
      </c>
      <c r="AH82" s="43">
        <v>43203023</v>
      </c>
      <c r="AI82" s="32">
        <v>8</v>
      </c>
      <c r="AJ82" s="32" t="s">
        <v>497</v>
      </c>
      <c r="AK82" s="32" t="s">
        <v>498</v>
      </c>
      <c r="AL82" s="32" t="s">
        <v>168</v>
      </c>
      <c r="AM82" s="32" t="s">
        <v>491</v>
      </c>
      <c r="AN82" s="31">
        <v>42930</v>
      </c>
      <c r="AO82" s="36">
        <v>120000000</v>
      </c>
      <c r="AP82" s="32">
        <v>76417</v>
      </c>
      <c r="AQ82" s="31">
        <v>42934</v>
      </c>
      <c r="AR82" s="31">
        <v>43189</v>
      </c>
      <c r="AS82" s="32" t="s">
        <v>80</v>
      </c>
      <c r="AT82" s="31">
        <v>43063</v>
      </c>
      <c r="AU82" s="32" t="s">
        <v>273</v>
      </c>
      <c r="AV82" s="36">
        <v>54000000</v>
      </c>
      <c r="AW82" s="31">
        <v>43066</v>
      </c>
      <c r="AX82" s="36">
        <v>54000000</v>
      </c>
      <c r="AY82" s="31">
        <v>43159</v>
      </c>
      <c r="AZ82" s="32">
        <v>118817</v>
      </c>
      <c r="BA82" s="32" t="s">
        <v>779</v>
      </c>
      <c r="BB82" s="31">
        <v>43067</v>
      </c>
      <c r="BC82" s="31">
        <v>44165</v>
      </c>
      <c r="BD82" s="36">
        <v>26100000</v>
      </c>
      <c r="BE82" s="32">
        <v>2017</v>
      </c>
      <c r="BF82" s="9">
        <v>174000000</v>
      </c>
      <c r="BG82" s="105">
        <v>0</v>
      </c>
      <c r="BH82" s="105"/>
      <c r="BI82" s="32" t="s">
        <v>492</v>
      </c>
      <c r="BJ82" s="10">
        <v>0</v>
      </c>
      <c r="BK82" s="32" t="s">
        <v>74</v>
      </c>
      <c r="BL82" s="32" t="s">
        <v>90</v>
      </c>
      <c r="BM82" s="106">
        <v>1040356604</v>
      </c>
      <c r="BP82" s="32">
        <f t="shared" si="2"/>
        <v>140</v>
      </c>
      <c r="BR82" s="58"/>
    </row>
    <row r="83" spans="1:70" s="32" customFormat="1" ht="84" x14ac:dyDescent="0.25">
      <c r="A83" s="32" t="s">
        <v>105</v>
      </c>
      <c r="B83" s="31">
        <v>42940</v>
      </c>
      <c r="C83" s="32" t="s">
        <v>67</v>
      </c>
      <c r="D83" s="31">
        <v>42940</v>
      </c>
      <c r="E83" s="31">
        <v>42940</v>
      </c>
      <c r="F83" s="32" t="s">
        <v>507</v>
      </c>
      <c r="G83" s="31">
        <v>42955</v>
      </c>
      <c r="H83" s="32">
        <v>800000602</v>
      </c>
      <c r="I83" s="32" t="s">
        <v>91</v>
      </c>
      <c r="J83" s="32" t="s">
        <v>91</v>
      </c>
      <c r="K83" s="32" t="s">
        <v>72</v>
      </c>
      <c r="L83" s="32" t="s">
        <v>73</v>
      </c>
      <c r="M83" s="32" t="s">
        <v>74</v>
      </c>
      <c r="N83" s="32" t="s">
        <v>74</v>
      </c>
      <c r="O83" s="32" t="s">
        <v>75</v>
      </c>
      <c r="P83" s="32" t="s">
        <v>76</v>
      </c>
      <c r="Q83" s="32" t="s">
        <v>626</v>
      </c>
      <c r="R83" s="36">
        <v>10000000</v>
      </c>
      <c r="S83" s="32">
        <v>10817</v>
      </c>
      <c r="T83" s="32" t="s">
        <v>499</v>
      </c>
      <c r="U83" s="32" t="s">
        <v>653</v>
      </c>
      <c r="V83" s="32" t="s">
        <v>80</v>
      </c>
      <c r="W83" s="31">
        <v>42951</v>
      </c>
      <c r="X83" s="32" t="s">
        <v>513</v>
      </c>
      <c r="Y83" s="32" t="s">
        <v>79</v>
      </c>
      <c r="Z83" s="31" t="s">
        <v>83</v>
      </c>
      <c r="AA83" s="31" t="s">
        <v>82</v>
      </c>
      <c r="AB83" s="32" t="s">
        <v>74</v>
      </c>
      <c r="AC83" s="32" t="s">
        <v>676</v>
      </c>
      <c r="AD83" s="32" t="s">
        <v>329</v>
      </c>
      <c r="AE83" s="31">
        <v>42942</v>
      </c>
      <c r="AF83" s="32" t="s">
        <v>551</v>
      </c>
      <c r="AG83" s="32" t="s">
        <v>691</v>
      </c>
      <c r="AH83" s="32">
        <v>900775465</v>
      </c>
      <c r="AI83" s="32">
        <v>1</v>
      </c>
      <c r="AJ83" s="32" t="s">
        <v>514</v>
      </c>
      <c r="AK83" s="32" t="s">
        <v>515</v>
      </c>
      <c r="AL83" s="32" t="s">
        <v>164</v>
      </c>
      <c r="AM83" s="32" t="s">
        <v>491</v>
      </c>
      <c r="AN83" s="31">
        <v>42949</v>
      </c>
      <c r="AO83" s="36">
        <v>10000000</v>
      </c>
      <c r="AP83" s="32">
        <v>86417</v>
      </c>
      <c r="AQ83" s="31">
        <v>42949</v>
      </c>
      <c r="AR83" s="31">
        <v>43073</v>
      </c>
      <c r="AS83" s="32" t="s">
        <v>80</v>
      </c>
      <c r="AT83" s="32" t="s">
        <v>74</v>
      </c>
      <c r="AU83" s="32" t="s">
        <v>74</v>
      </c>
      <c r="AV83" s="36"/>
      <c r="AX83" s="36"/>
      <c r="BF83" s="9">
        <f>+AO83</f>
        <v>10000000</v>
      </c>
      <c r="BG83" s="105">
        <v>0</v>
      </c>
      <c r="BH83" s="105">
        <v>10000000</v>
      </c>
      <c r="BI83" s="32" t="s">
        <v>84</v>
      </c>
      <c r="BJ83" s="32">
        <v>0</v>
      </c>
      <c r="BK83" s="32" t="s">
        <v>74</v>
      </c>
      <c r="BL83" s="32" t="s">
        <v>135</v>
      </c>
      <c r="BM83" s="32">
        <v>42900507</v>
      </c>
      <c r="BP83" s="32">
        <f t="shared" si="2"/>
        <v>9</v>
      </c>
      <c r="BR83" s="58"/>
    </row>
    <row r="84" spans="1:70" s="32" customFormat="1" ht="60" x14ac:dyDescent="0.25">
      <c r="A84" s="32" t="s">
        <v>66</v>
      </c>
      <c r="B84" s="31">
        <v>42940</v>
      </c>
      <c r="C84" s="32" t="s">
        <v>67</v>
      </c>
      <c r="D84" s="31">
        <v>42940</v>
      </c>
      <c r="E84" s="31">
        <v>42940</v>
      </c>
      <c r="F84" s="59" t="s">
        <v>508</v>
      </c>
      <c r="G84" s="31">
        <v>42955</v>
      </c>
      <c r="H84" s="32">
        <v>100001381</v>
      </c>
      <c r="I84" s="32" t="s">
        <v>91</v>
      </c>
      <c r="J84" s="32" t="s">
        <v>91</v>
      </c>
      <c r="K84" s="32" t="s">
        <v>72</v>
      </c>
      <c r="L84" s="32" t="s">
        <v>73</v>
      </c>
      <c r="M84" s="32" t="s">
        <v>74</v>
      </c>
      <c r="N84" s="32" t="s">
        <v>74</v>
      </c>
      <c r="O84" s="32" t="s">
        <v>75</v>
      </c>
      <c r="P84" s="32" t="s">
        <v>76</v>
      </c>
      <c r="Q84" s="32" t="s">
        <v>627</v>
      </c>
      <c r="R84" s="36">
        <v>22000000</v>
      </c>
      <c r="S84" s="32">
        <v>7717</v>
      </c>
      <c r="T84" s="32" t="s">
        <v>509</v>
      </c>
      <c r="U84" s="32" t="s">
        <v>510</v>
      </c>
      <c r="V84" s="32" t="s">
        <v>80</v>
      </c>
      <c r="W84" s="31">
        <v>43069</v>
      </c>
      <c r="X84" s="32" t="s">
        <v>513</v>
      </c>
      <c r="Y84" s="32" t="s">
        <v>79</v>
      </c>
      <c r="Z84" s="32" t="s">
        <v>81</v>
      </c>
      <c r="AA84" s="32" t="s">
        <v>82</v>
      </c>
      <c r="AB84" s="32" t="s">
        <v>74</v>
      </c>
      <c r="AC84" s="32" t="s">
        <v>676</v>
      </c>
      <c r="AD84" s="32" t="s">
        <v>330</v>
      </c>
      <c r="AE84" s="31">
        <v>42949</v>
      </c>
      <c r="AF84" s="32">
        <v>100001381</v>
      </c>
      <c r="AG84" s="32" t="s">
        <v>692</v>
      </c>
      <c r="AH84" s="32">
        <v>800237488</v>
      </c>
      <c r="AI84" s="32">
        <v>0</v>
      </c>
      <c r="AJ84" s="32" t="s">
        <v>519</v>
      </c>
      <c r="AK84" s="32" t="s">
        <v>520</v>
      </c>
      <c r="AL84" s="32" t="s">
        <v>164</v>
      </c>
      <c r="AM84" s="32" t="s">
        <v>491</v>
      </c>
      <c r="AN84" s="31">
        <v>42956</v>
      </c>
      <c r="AO84" s="36">
        <v>22000000</v>
      </c>
      <c r="AP84" s="32">
        <v>87917</v>
      </c>
      <c r="AQ84" s="31">
        <v>42956</v>
      </c>
      <c r="AR84" s="31">
        <v>43189</v>
      </c>
      <c r="AS84" s="32" t="s">
        <v>80</v>
      </c>
      <c r="AT84" s="32" t="s">
        <v>74</v>
      </c>
      <c r="AU84" s="32" t="s">
        <v>74</v>
      </c>
      <c r="AV84" s="36">
        <v>43063</v>
      </c>
      <c r="AW84" s="31">
        <v>43068</v>
      </c>
      <c r="AX84" s="36">
        <v>9900000</v>
      </c>
      <c r="AY84" s="31">
        <v>43159</v>
      </c>
      <c r="AZ84" s="32">
        <v>118817</v>
      </c>
      <c r="BA84" s="32" t="s">
        <v>520</v>
      </c>
      <c r="BB84" s="31">
        <v>43069</v>
      </c>
      <c r="BC84" s="31">
        <v>44255</v>
      </c>
      <c r="BD84" s="36">
        <v>6380000</v>
      </c>
      <c r="BE84" s="32">
        <v>1517</v>
      </c>
      <c r="BF84" s="53">
        <v>31900000</v>
      </c>
      <c r="BG84" s="32" t="s">
        <v>124</v>
      </c>
      <c r="BH84" s="105"/>
      <c r="BI84" s="32" t="s">
        <v>84</v>
      </c>
      <c r="BK84" s="32" t="s">
        <v>74</v>
      </c>
      <c r="BL84" s="32" t="s">
        <v>90</v>
      </c>
      <c r="BM84" s="106">
        <v>1040356604</v>
      </c>
      <c r="BP84" s="32">
        <f t="shared" si="2"/>
        <v>120</v>
      </c>
      <c r="BR84" s="58"/>
    </row>
    <row r="85" spans="1:70" s="32" customFormat="1" ht="60" x14ac:dyDescent="0.25">
      <c r="A85" s="32" t="s">
        <v>500</v>
      </c>
      <c r="B85" s="31">
        <v>42922</v>
      </c>
      <c r="C85" s="32" t="s">
        <v>67</v>
      </c>
      <c r="D85" s="31">
        <v>42922</v>
      </c>
      <c r="E85" s="31">
        <v>42942</v>
      </c>
      <c r="F85" s="32" t="s">
        <v>486</v>
      </c>
      <c r="G85" s="31">
        <v>42955</v>
      </c>
      <c r="H85" s="32">
        <v>400001056</v>
      </c>
      <c r="I85" s="32" t="s">
        <v>296</v>
      </c>
      <c r="J85" s="32" t="s">
        <v>71</v>
      </c>
      <c r="K85" s="32" t="s">
        <v>72</v>
      </c>
      <c r="L85" s="32" t="s">
        <v>73</v>
      </c>
      <c r="M85" s="32" t="s">
        <v>74</v>
      </c>
      <c r="N85" s="32" t="s">
        <v>74</v>
      </c>
      <c r="O85" s="32" t="s">
        <v>75</v>
      </c>
      <c r="P85" s="32" t="s">
        <v>76</v>
      </c>
      <c r="Q85" s="32" t="s">
        <v>628</v>
      </c>
      <c r="R85" s="36">
        <v>266000000</v>
      </c>
      <c r="S85" s="32">
        <v>5317</v>
      </c>
      <c r="T85" s="32" t="s">
        <v>268</v>
      </c>
      <c r="U85" s="32" t="s">
        <v>269</v>
      </c>
      <c r="V85" s="32" t="s">
        <v>79</v>
      </c>
      <c r="W85" s="31">
        <v>43076</v>
      </c>
      <c r="X85" s="32" t="s">
        <v>513</v>
      </c>
      <c r="Y85" s="32" t="s">
        <v>79</v>
      </c>
      <c r="Z85" s="32" t="s">
        <v>365</v>
      </c>
      <c r="AA85" s="32" t="s">
        <v>82</v>
      </c>
      <c r="AB85" s="32" t="s">
        <v>521</v>
      </c>
      <c r="AC85" s="32" t="s">
        <v>676</v>
      </c>
      <c r="AD85" s="32" t="s">
        <v>331</v>
      </c>
      <c r="AE85" s="31">
        <v>42962</v>
      </c>
      <c r="AF85" s="32">
        <v>5100001673</v>
      </c>
      <c r="AG85" s="32" t="s">
        <v>522</v>
      </c>
      <c r="AH85" s="32">
        <v>890302988</v>
      </c>
      <c r="AI85" s="32">
        <v>7</v>
      </c>
      <c r="AJ85" s="32" t="s">
        <v>523</v>
      </c>
      <c r="AK85" s="32">
        <v>22138506</v>
      </c>
      <c r="AL85" s="32" t="s">
        <v>404</v>
      </c>
      <c r="AM85" s="32" t="s">
        <v>531</v>
      </c>
      <c r="AN85" s="31">
        <v>42964</v>
      </c>
      <c r="AO85" s="36">
        <v>266000000</v>
      </c>
      <c r="AP85" s="32">
        <v>89517</v>
      </c>
      <c r="AQ85" s="31">
        <v>42962</v>
      </c>
      <c r="AR85" s="31">
        <v>43197</v>
      </c>
      <c r="AS85" s="32" t="s">
        <v>79</v>
      </c>
      <c r="AT85" s="31">
        <v>43075</v>
      </c>
      <c r="AU85" s="32" t="s">
        <v>772</v>
      </c>
      <c r="AV85" s="36">
        <v>119700000</v>
      </c>
      <c r="AW85" s="31">
        <v>43080</v>
      </c>
      <c r="AX85" s="36">
        <v>119700000</v>
      </c>
      <c r="AY85" s="31">
        <v>43220</v>
      </c>
      <c r="AZ85" s="32">
        <v>118817</v>
      </c>
      <c r="BA85" s="32">
        <v>22138506</v>
      </c>
      <c r="BB85" s="31">
        <v>43083</v>
      </c>
      <c r="BC85" s="31">
        <v>44316</v>
      </c>
      <c r="BD85" s="36">
        <v>134995000</v>
      </c>
      <c r="BE85" s="32">
        <v>3017</v>
      </c>
      <c r="BF85" s="53">
        <v>385700000</v>
      </c>
      <c r="BG85" s="105">
        <v>0</v>
      </c>
      <c r="BH85" s="105"/>
      <c r="BI85" s="32" t="s">
        <v>492</v>
      </c>
      <c r="BJ85" s="32">
        <v>0</v>
      </c>
      <c r="BK85" s="32" t="s">
        <v>74</v>
      </c>
      <c r="BL85" s="32" t="s">
        <v>258</v>
      </c>
      <c r="BM85" s="32">
        <v>43264043</v>
      </c>
      <c r="BP85" s="32">
        <f t="shared" si="2"/>
        <v>114</v>
      </c>
      <c r="BR85" s="58"/>
    </row>
    <row r="86" spans="1:70" s="32" customFormat="1" ht="84" x14ac:dyDescent="0.25">
      <c r="A86" s="32" t="s">
        <v>500</v>
      </c>
      <c r="B86" s="31">
        <v>42926</v>
      </c>
      <c r="C86" s="32" t="s">
        <v>67</v>
      </c>
      <c r="D86" s="31">
        <v>42926</v>
      </c>
      <c r="E86" s="31">
        <v>42942</v>
      </c>
      <c r="F86" s="32" t="s">
        <v>501</v>
      </c>
      <c r="G86" s="31">
        <v>42955</v>
      </c>
      <c r="H86" s="32">
        <v>400001066</v>
      </c>
      <c r="I86" s="32" t="s">
        <v>296</v>
      </c>
      <c r="J86" s="32" t="s">
        <v>71</v>
      </c>
      <c r="K86" s="32" t="s">
        <v>72</v>
      </c>
      <c r="L86" s="32" t="s">
        <v>73</v>
      </c>
      <c r="M86" s="32" t="s">
        <v>74</v>
      </c>
      <c r="N86" s="32" t="s">
        <v>74</v>
      </c>
      <c r="O86" s="32" t="s">
        <v>75</v>
      </c>
      <c r="P86" s="32" t="s">
        <v>76</v>
      </c>
      <c r="Q86" s="32" t="s">
        <v>586</v>
      </c>
      <c r="R86" s="36">
        <v>330000000</v>
      </c>
      <c r="S86" s="32">
        <v>5317</v>
      </c>
      <c r="T86" s="32" t="s">
        <v>268</v>
      </c>
      <c r="U86" s="32" t="s">
        <v>269</v>
      </c>
      <c r="V86" s="32" t="s">
        <v>79</v>
      </c>
      <c r="W86" s="31">
        <v>43076</v>
      </c>
      <c r="X86" s="32" t="s">
        <v>664</v>
      </c>
      <c r="Y86" s="32" t="s">
        <v>80</v>
      </c>
      <c r="Z86" s="32" t="s">
        <v>365</v>
      </c>
      <c r="AA86" s="32" t="s">
        <v>82</v>
      </c>
      <c r="AB86" s="32" t="s">
        <v>521</v>
      </c>
      <c r="AC86" s="32" t="s">
        <v>676</v>
      </c>
      <c r="AD86" s="32" t="s">
        <v>364</v>
      </c>
      <c r="AE86" s="31">
        <v>42962</v>
      </c>
      <c r="AF86" s="32" t="s">
        <v>751</v>
      </c>
      <c r="AG86" s="25" t="s">
        <v>750</v>
      </c>
      <c r="AH86" s="32">
        <v>4791084</v>
      </c>
      <c r="AI86" s="32">
        <v>6</v>
      </c>
      <c r="AJ86" s="32" t="s">
        <v>530</v>
      </c>
      <c r="AK86" s="32" t="s">
        <v>547</v>
      </c>
      <c r="AL86" s="32" t="s">
        <v>546</v>
      </c>
      <c r="AM86" s="32" t="s">
        <v>531</v>
      </c>
      <c r="AN86" s="31">
        <v>42971</v>
      </c>
      <c r="AO86" s="36">
        <v>330000000</v>
      </c>
      <c r="AP86" s="32" t="s">
        <v>752</v>
      </c>
      <c r="AQ86" s="31">
        <v>42962</v>
      </c>
      <c r="AR86" s="31">
        <v>43197</v>
      </c>
      <c r="AS86" s="32" t="s">
        <v>79</v>
      </c>
      <c r="AT86" s="31">
        <v>43075</v>
      </c>
      <c r="AU86" s="32" t="s">
        <v>772</v>
      </c>
      <c r="AV86" s="36">
        <v>148500000</v>
      </c>
      <c r="AW86" s="31">
        <v>43080</v>
      </c>
      <c r="AX86" s="36">
        <v>148500000</v>
      </c>
      <c r="AY86" s="31">
        <v>43189</v>
      </c>
      <c r="AZ86" s="32">
        <v>118817</v>
      </c>
      <c r="BA86" s="32" t="s">
        <v>778</v>
      </c>
      <c r="BB86" s="31">
        <v>43080</v>
      </c>
      <c r="BC86" s="31">
        <v>44285</v>
      </c>
      <c r="BD86" s="36">
        <v>162524600</v>
      </c>
      <c r="BE86" s="32">
        <v>3117</v>
      </c>
      <c r="BF86" s="53">
        <v>478500000</v>
      </c>
      <c r="BG86" s="32">
        <v>0</v>
      </c>
      <c r="BH86" s="105"/>
      <c r="BI86" s="32" t="s">
        <v>492</v>
      </c>
      <c r="BJ86" s="32">
        <v>0</v>
      </c>
      <c r="BK86" s="32" t="s">
        <v>74</v>
      </c>
      <c r="BL86" s="32" t="s">
        <v>258</v>
      </c>
      <c r="BM86" s="32">
        <v>43264043</v>
      </c>
      <c r="BP86" s="32">
        <f t="shared" si="2"/>
        <v>114</v>
      </c>
      <c r="BR86" s="58"/>
    </row>
    <row r="87" spans="1:70" s="32" customFormat="1" ht="60" x14ac:dyDescent="0.25">
      <c r="A87" s="32" t="s">
        <v>500</v>
      </c>
      <c r="B87" s="31">
        <v>42933</v>
      </c>
      <c r="C87" s="32" t="s">
        <v>67</v>
      </c>
      <c r="D87" s="31">
        <v>42933</v>
      </c>
      <c r="E87" s="31">
        <v>42942</v>
      </c>
      <c r="F87" s="32" t="s">
        <v>502</v>
      </c>
      <c r="G87" s="31">
        <v>42955</v>
      </c>
      <c r="H87" s="32">
        <v>400001061</v>
      </c>
      <c r="I87" s="32" t="s">
        <v>296</v>
      </c>
      <c r="J87" s="32" t="s">
        <v>71</v>
      </c>
      <c r="K87" s="32" t="s">
        <v>72</v>
      </c>
      <c r="L87" s="32" t="s">
        <v>73</v>
      </c>
      <c r="M87" s="32" t="s">
        <v>74</v>
      </c>
      <c r="N87" s="32" t="s">
        <v>74</v>
      </c>
      <c r="O87" s="32" t="s">
        <v>75</v>
      </c>
      <c r="P87" s="32" t="s">
        <v>76</v>
      </c>
      <c r="Q87" s="32" t="s">
        <v>587</v>
      </c>
      <c r="R87" s="36">
        <v>80000000</v>
      </c>
      <c r="S87" s="32">
        <v>5317</v>
      </c>
      <c r="T87" s="32" t="s">
        <v>268</v>
      </c>
      <c r="U87" s="32" t="s">
        <v>269</v>
      </c>
      <c r="V87" s="32" t="s">
        <v>80</v>
      </c>
      <c r="W87" s="31">
        <v>43076</v>
      </c>
      <c r="X87" s="32" t="s">
        <v>656</v>
      </c>
      <c r="Y87" s="32" t="s">
        <v>79</v>
      </c>
      <c r="Z87" s="32" t="s">
        <v>365</v>
      </c>
      <c r="AA87" s="32" t="s">
        <v>82</v>
      </c>
      <c r="AB87" s="32" t="s">
        <v>521</v>
      </c>
      <c r="AC87" s="32" t="s">
        <v>676</v>
      </c>
      <c r="AD87" s="32" t="s">
        <v>420</v>
      </c>
      <c r="AE87" s="31">
        <v>42962</v>
      </c>
      <c r="AF87" s="32">
        <v>5100001677</v>
      </c>
      <c r="AG87" s="32" t="s">
        <v>532</v>
      </c>
      <c r="AH87" s="32">
        <v>900405097</v>
      </c>
      <c r="AI87" s="32">
        <v>8</v>
      </c>
      <c r="AJ87" s="32" t="s">
        <v>533</v>
      </c>
      <c r="AK87" s="32" t="s">
        <v>534</v>
      </c>
      <c r="AL87" s="32" t="s">
        <v>168</v>
      </c>
      <c r="AM87" s="32" t="s">
        <v>535</v>
      </c>
      <c r="AN87" s="31">
        <v>42965</v>
      </c>
      <c r="AO87" s="36">
        <v>80000000</v>
      </c>
      <c r="AP87" s="32">
        <v>89917</v>
      </c>
      <c r="AQ87" s="31">
        <v>42962</v>
      </c>
      <c r="AR87" s="31">
        <v>43197</v>
      </c>
      <c r="AS87" s="32" t="s">
        <v>80</v>
      </c>
      <c r="AT87" s="32" t="s">
        <v>74</v>
      </c>
      <c r="AU87" s="32" t="s">
        <v>74</v>
      </c>
      <c r="AV87" s="36"/>
      <c r="AX87" s="36"/>
      <c r="BF87" s="53">
        <v>80000000</v>
      </c>
      <c r="BG87" s="32">
        <v>0</v>
      </c>
      <c r="BH87" s="105"/>
      <c r="BI87" s="32" t="s">
        <v>492</v>
      </c>
      <c r="BJ87" s="32">
        <v>0</v>
      </c>
      <c r="BK87" s="32" t="s">
        <v>74</v>
      </c>
      <c r="BL87" s="32" t="s">
        <v>258</v>
      </c>
      <c r="BM87" s="32">
        <v>43264043</v>
      </c>
      <c r="BP87" s="32">
        <f t="shared" si="2"/>
        <v>114</v>
      </c>
      <c r="BR87" s="58"/>
    </row>
    <row r="88" spans="1:70" s="32" customFormat="1" ht="72" x14ac:dyDescent="0.25">
      <c r="A88" s="32" t="s">
        <v>125</v>
      </c>
      <c r="B88" s="31">
        <v>42885</v>
      </c>
      <c r="C88" s="32" t="s">
        <v>255</v>
      </c>
      <c r="D88" s="31">
        <v>42885</v>
      </c>
      <c r="E88" s="31">
        <v>42844</v>
      </c>
      <c r="F88" s="32" t="s">
        <v>330</v>
      </c>
      <c r="G88" s="31">
        <v>42955</v>
      </c>
      <c r="H88" s="32" t="s">
        <v>179</v>
      </c>
      <c r="I88" s="32" t="s">
        <v>296</v>
      </c>
      <c r="J88" s="32" t="s">
        <v>71</v>
      </c>
      <c r="K88" s="32" t="s">
        <v>72</v>
      </c>
      <c r="L88" s="32" t="s">
        <v>73</v>
      </c>
      <c r="M88" s="32" t="s">
        <v>74</v>
      </c>
      <c r="N88" s="32" t="s">
        <v>74</v>
      </c>
      <c r="O88" s="32" t="s">
        <v>75</v>
      </c>
      <c r="P88" s="32" t="s">
        <v>185</v>
      </c>
      <c r="Q88" s="32" t="s">
        <v>337</v>
      </c>
      <c r="R88" s="36">
        <v>510000000</v>
      </c>
      <c r="S88" s="32">
        <v>5717</v>
      </c>
      <c r="T88" s="32" t="s">
        <v>334</v>
      </c>
      <c r="U88" s="32" t="s">
        <v>644</v>
      </c>
      <c r="V88" s="31" t="s">
        <v>79</v>
      </c>
      <c r="W88" s="31">
        <v>43069</v>
      </c>
      <c r="X88" s="32" t="s">
        <v>657</v>
      </c>
      <c r="Y88" s="31" t="s">
        <v>79</v>
      </c>
      <c r="Z88" s="32" t="s">
        <v>335</v>
      </c>
      <c r="AA88" s="31"/>
      <c r="AB88" s="32" t="s">
        <v>74</v>
      </c>
      <c r="AC88" s="32" t="s">
        <v>678</v>
      </c>
      <c r="AD88" s="32" t="s">
        <v>179</v>
      </c>
      <c r="AE88" s="32" t="s">
        <v>179</v>
      </c>
      <c r="AF88" s="32" t="s">
        <v>179</v>
      </c>
      <c r="AG88" s="32" t="s">
        <v>179</v>
      </c>
      <c r="AH88" s="32" t="s">
        <v>179</v>
      </c>
      <c r="AI88" s="32" t="s">
        <v>179</v>
      </c>
      <c r="AJ88" s="32" t="s">
        <v>179</v>
      </c>
      <c r="AK88" s="32" t="s">
        <v>179</v>
      </c>
      <c r="AL88" s="32" t="s">
        <v>179</v>
      </c>
      <c r="AM88" s="32" t="s">
        <v>179</v>
      </c>
      <c r="AN88" s="32" t="s">
        <v>179</v>
      </c>
      <c r="AO88" s="32" t="s">
        <v>179</v>
      </c>
      <c r="AP88" s="32" t="s">
        <v>179</v>
      </c>
      <c r="AQ88" s="32" t="s">
        <v>179</v>
      </c>
      <c r="AR88" s="32" t="s">
        <v>179</v>
      </c>
      <c r="AS88" s="32" t="s">
        <v>179</v>
      </c>
      <c r="AT88" s="32" t="s">
        <v>179</v>
      </c>
      <c r="AU88" s="32" t="s">
        <v>179</v>
      </c>
      <c r="AV88" s="32" t="s">
        <v>179</v>
      </c>
      <c r="AW88" s="32" t="s">
        <v>179</v>
      </c>
      <c r="AX88" s="32" t="s">
        <v>179</v>
      </c>
      <c r="AY88" s="32" t="s">
        <v>179</v>
      </c>
      <c r="AZ88" s="32" t="s">
        <v>179</v>
      </c>
      <c r="BA88" s="32" t="s">
        <v>179</v>
      </c>
      <c r="BB88" s="32" t="s">
        <v>179</v>
      </c>
      <c r="BC88" s="32" t="s">
        <v>179</v>
      </c>
      <c r="BD88" s="32" t="s">
        <v>179</v>
      </c>
      <c r="BE88" s="32" t="s">
        <v>179</v>
      </c>
      <c r="BF88" s="32" t="s">
        <v>179</v>
      </c>
      <c r="BG88" s="32" t="s">
        <v>179</v>
      </c>
      <c r="BH88" s="32" t="s">
        <v>179</v>
      </c>
      <c r="BI88" s="32" t="s">
        <v>179</v>
      </c>
      <c r="BJ88" s="32" t="s">
        <v>179</v>
      </c>
      <c r="BK88" s="32" t="s">
        <v>179</v>
      </c>
      <c r="BL88" s="32" t="s">
        <v>367</v>
      </c>
      <c r="BM88" s="32" t="s">
        <v>367</v>
      </c>
      <c r="BN88" s="32" t="s">
        <v>367</v>
      </c>
      <c r="BO88" s="32" t="s">
        <v>367</v>
      </c>
      <c r="BP88" s="32">
        <v>0</v>
      </c>
      <c r="BR88" s="58"/>
    </row>
    <row r="89" spans="1:70" s="32" customFormat="1" ht="60" x14ac:dyDescent="0.25">
      <c r="A89" s="32" t="s">
        <v>500</v>
      </c>
      <c r="B89" s="31">
        <v>42922</v>
      </c>
      <c r="C89" s="32" t="s">
        <v>67</v>
      </c>
      <c r="D89" s="31">
        <v>42933</v>
      </c>
      <c r="E89" s="31">
        <v>42942</v>
      </c>
      <c r="F89" s="32" t="s">
        <v>503</v>
      </c>
      <c r="G89" s="31">
        <v>42955</v>
      </c>
      <c r="H89" s="32">
        <v>400001055</v>
      </c>
      <c r="I89" s="32" t="s">
        <v>296</v>
      </c>
      <c r="J89" s="32" t="s">
        <v>71</v>
      </c>
      <c r="K89" s="32" t="s">
        <v>72</v>
      </c>
      <c r="L89" s="32" t="s">
        <v>73</v>
      </c>
      <c r="M89" s="32" t="s">
        <v>74</v>
      </c>
      <c r="N89" s="32" t="s">
        <v>74</v>
      </c>
      <c r="O89" s="32" t="s">
        <v>75</v>
      </c>
      <c r="P89" s="32" t="s">
        <v>76</v>
      </c>
      <c r="Q89" s="32" t="s">
        <v>588</v>
      </c>
      <c r="R89" s="36">
        <v>287000000</v>
      </c>
      <c r="S89" s="32">
        <v>5317</v>
      </c>
      <c r="T89" s="32" t="s">
        <v>268</v>
      </c>
      <c r="U89" s="32" t="s">
        <v>269</v>
      </c>
      <c r="V89" s="32" t="s">
        <v>79</v>
      </c>
      <c r="W89" s="31">
        <v>43076</v>
      </c>
      <c r="X89" s="32" t="s">
        <v>656</v>
      </c>
      <c r="Y89" s="31" t="s">
        <v>80</v>
      </c>
      <c r="Z89" s="32" t="s">
        <v>365</v>
      </c>
      <c r="AA89" s="31" t="s">
        <v>82</v>
      </c>
      <c r="AB89" s="32" t="s">
        <v>521</v>
      </c>
      <c r="AC89" s="32" t="s">
        <v>676</v>
      </c>
      <c r="AD89" s="32" t="s">
        <v>421</v>
      </c>
      <c r="AE89" s="31">
        <v>42962</v>
      </c>
      <c r="AF89" s="32">
        <v>5100001678</v>
      </c>
      <c r="AG89" s="32" t="s">
        <v>522</v>
      </c>
      <c r="AH89" s="32">
        <v>890302988</v>
      </c>
      <c r="AI89" s="32">
        <v>7</v>
      </c>
      <c r="AJ89" s="32" t="s">
        <v>523</v>
      </c>
      <c r="AK89" s="32">
        <v>22138534</v>
      </c>
      <c r="AL89" s="32" t="s">
        <v>404</v>
      </c>
      <c r="AM89" s="32" t="s">
        <v>531</v>
      </c>
      <c r="AN89" s="31">
        <v>42964</v>
      </c>
      <c r="AO89" s="36">
        <v>287000000</v>
      </c>
      <c r="AP89" s="32">
        <v>90117</v>
      </c>
      <c r="AQ89" s="31">
        <v>42962</v>
      </c>
      <c r="AR89" s="31">
        <v>43197</v>
      </c>
      <c r="AS89" s="32" t="s">
        <v>79</v>
      </c>
      <c r="AT89" s="32" t="s">
        <v>74</v>
      </c>
      <c r="AU89" s="32" t="s">
        <v>74</v>
      </c>
      <c r="AV89" s="36"/>
      <c r="AX89" s="36"/>
      <c r="BF89" s="53">
        <v>287000000</v>
      </c>
      <c r="BG89" s="32">
        <v>0</v>
      </c>
      <c r="BH89" s="105"/>
      <c r="BI89" s="32" t="s">
        <v>492</v>
      </c>
      <c r="BJ89" s="32">
        <v>0</v>
      </c>
      <c r="BK89" s="32" t="s">
        <v>74</v>
      </c>
      <c r="BL89" s="32" t="s">
        <v>258</v>
      </c>
      <c r="BM89" s="32">
        <v>43264043</v>
      </c>
      <c r="BP89" s="32">
        <v>114</v>
      </c>
      <c r="BR89" s="58"/>
    </row>
    <row r="90" spans="1:70" s="32" customFormat="1" ht="60" x14ac:dyDescent="0.25">
      <c r="A90" s="32" t="s">
        <v>500</v>
      </c>
      <c r="B90" s="31">
        <v>42922</v>
      </c>
      <c r="C90" s="32" t="s">
        <v>67</v>
      </c>
      <c r="D90" s="31">
        <v>42933</v>
      </c>
      <c r="E90" s="31">
        <v>42942</v>
      </c>
      <c r="F90" s="32" t="s">
        <v>504</v>
      </c>
      <c r="G90" s="31">
        <v>42955</v>
      </c>
      <c r="H90" s="32">
        <v>400001064</v>
      </c>
      <c r="I90" s="32" t="s">
        <v>296</v>
      </c>
      <c r="J90" s="32" t="s">
        <v>71</v>
      </c>
      <c r="K90" s="32" t="s">
        <v>72</v>
      </c>
      <c r="L90" s="32" t="s">
        <v>73</v>
      </c>
      <c r="M90" s="32" t="s">
        <v>74</v>
      </c>
      <c r="N90" s="32" t="s">
        <v>74</v>
      </c>
      <c r="O90" s="32" t="s">
        <v>75</v>
      </c>
      <c r="P90" s="32" t="s">
        <v>76</v>
      </c>
      <c r="Q90" s="32" t="s">
        <v>589</v>
      </c>
      <c r="R90" s="36">
        <v>260000000</v>
      </c>
      <c r="S90" s="32">
        <v>5317</v>
      </c>
      <c r="T90" s="32" t="s">
        <v>268</v>
      </c>
      <c r="U90" s="32" t="s">
        <v>269</v>
      </c>
      <c r="V90" s="32" t="s">
        <v>79</v>
      </c>
      <c r="W90" s="31">
        <v>43076</v>
      </c>
      <c r="X90" s="32" t="s">
        <v>664</v>
      </c>
      <c r="Y90" s="31" t="s">
        <v>80</v>
      </c>
      <c r="Z90" s="32" t="s">
        <v>365</v>
      </c>
      <c r="AA90" s="31" t="s">
        <v>82</v>
      </c>
      <c r="AB90" s="32" t="s">
        <v>521</v>
      </c>
      <c r="AC90" s="32" t="s">
        <v>676</v>
      </c>
      <c r="AD90" s="32" t="s">
        <v>422</v>
      </c>
      <c r="AE90" s="31">
        <v>42962</v>
      </c>
      <c r="AF90" s="32" t="s">
        <v>740</v>
      </c>
      <c r="AG90" s="25" t="s">
        <v>750</v>
      </c>
      <c r="AH90" s="32">
        <v>4791084</v>
      </c>
      <c r="AI90" s="32">
        <v>6</v>
      </c>
      <c r="AJ90" s="32" t="s">
        <v>530</v>
      </c>
      <c r="AK90" s="32" t="s">
        <v>545</v>
      </c>
      <c r="AL90" s="32" t="s">
        <v>546</v>
      </c>
      <c r="AM90" s="32" t="s">
        <v>531</v>
      </c>
      <c r="AN90" s="31">
        <v>42971</v>
      </c>
      <c r="AO90" s="36">
        <v>260000000</v>
      </c>
      <c r="AP90" s="32" t="s">
        <v>754</v>
      </c>
      <c r="AQ90" s="31">
        <v>42962</v>
      </c>
      <c r="AR90" s="31">
        <v>43197</v>
      </c>
      <c r="AS90" s="32" t="s">
        <v>79</v>
      </c>
      <c r="AT90" s="32" t="s">
        <v>74</v>
      </c>
      <c r="AU90" s="32" t="s">
        <v>74</v>
      </c>
      <c r="AV90" s="36"/>
      <c r="AX90" s="36"/>
      <c r="BF90" s="53">
        <v>260000000</v>
      </c>
      <c r="BG90" s="32">
        <v>0</v>
      </c>
      <c r="BH90" s="105"/>
      <c r="BI90" s="32" t="s">
        <v>492</v>
      </c>
      <c r="BJ90" s="32">
        <v>0</v>
      </c>
      <c r="BK90" s="32" t="s">
        <v>74</v>
      </c>
      <c r="BL90" s="32" t="s">
        <v>258</v>
      </c>
      <c r="BM90" s="32">
        <v>43264043</v>
      </c>
      <c r="BP90" s="32">
        <v>114</v>
      </c>
      <c r="BR90" s="58"/>
    </row>
    <row r="91" spans="1:70" s="32" customFormat="1" ht="60" x14ac:dyDescent="0.25">
      <c r="A91" s="32" t="s">
        <v>500</v>
      </c>
      <c r="B91" s="31">
        <v>42922</v>
      </c>
      <c r="C91" s="32" t="s">
        <v>67</v>
      </c>
      <c r="D91" s="31">
        <v>42922</v>
      </c>
      <c r="E91" s="31">
        <v>42943</v>
      </c>
      <c r="F91" s="32" t="s">
        <v>505</v>
      </c>
      <c r="G91" s="31">
        <v>42955</v>
      </c>
      <c r="H91" s="32">
        <v>400001062</v>
      </c>
      <c r="I91" s="32" t="s">
        <v>296</v>
      </c>
      <c r="J91" s="32" t="s">
        <v>71</v>
      </c>
      <c r="K91" s="32" t="s">
        <v>72</v>
      </c>
      <c r="L91" s="32" t="s">
        <v>73</v>
      </c>
      <c r="M91" s="32" t="s">
        <v>74</v>
      </c>
      <c r="N91" s="32" t="s">
        <v>74</v>
      </c>
      <c r="O91" s="32" t="s">
        <v>75</v>
      </c>
      <c r="P91" s="32" t="s">
        <v>76</v>
      </c>
      <c r="Q91" s="32" t="s">
        <v>590</v>
      </c>
      <c r="R91" s="36">
        <v>95500000</v>
      </c>
      <c r="S91" s="32">
        <v>5317</v>
      </c>
      <c r="T91" s="32" t="s">
        <v>268</v>
      </c>
      <c r="U91" s="32" t="s">
        <v>269</v>
      </c>
      <c r="V91" s="32" t="s">
        <v>80</v>
      </c>
      <c r="W91" s="31">
        <v>43076</v>
      </c>
      <c r="X91" s="32" t="s">
        <v>656</v>
      </c>
      <c r="Y91" s="32" t="s">
        <v>79</v>
      </c>
      <c r="Z91" s="32" t="s">
        <v>365</v>
      </c>
      <c r="AA91" s="31" t="s">
        <v>82</v>
      </c>
      <c r="AB91" s="32" t="s">
        <v>521</v>
      </c>
      <c r="AC91" s="32" t="s">
        <v>676</v>
      </c>
      <c r="AD91" s="32" t="s">
        <v>485</v>
      </c>
      <c r="AE91" s="31">
        <v>42962</v>
      </c>
      <c r="AF91" s="32">
        <v>5100001684</v>
      </c>
      <c r="AG91" s="32" t="s">
        <v>536</v>
      </c>
      <c r="AH91" s="32">
        <v>15525680</v>
      </c>
      <c r="AI91" s="32">
        <v>7</v>
      </c>
      <c r="AJ91" s="32" t="s">
        <v>537</v>
      </c>
      <c r="AK91" s="32">
        <v>2832267</v>
      </c>
      <c r="AL91" s="32" t="s">
        <v>387</v>
      </c>
      <c r="AM91" s="32" t="s">
        <v>538</v>
      </c>
      <c r="AN91" s="31">
        <v>42969</v>
      </c>
      <c r="AO91" s="36">
        <v>95500000</v>
      </c>
      <c r="AP91" s="32">
        <v>91217</v>
      </c>
      <c r="AQ91" s="31">
        <v>42965</v>
      </c>
      <c r="AR91" s="31">
        <v>43197</v>
      </c>
      <c r="AS91" s="32" t="s">
        <v>80</v>
      </c>
      <c r="AT91" s="31">
        <v>43075</v>
      </c>
      <c r="AU91" s="32" t="s">
        <v>772</v>
      </c>
      <c r="AV91" s="36">
        <v>42975000</v>
      </c>
      <c r="AW91" s="31">
        <v>43076</v>
      </c>
      <c r="AX91" s="36">
        <v>42975000</v>
      </c>
      <c r="AY91" s="31">
        <v>43189</v>
      </c>
      <c r="AZ91" s="32">
        <v>118817</v>
      </c>
      <c r="BA91" s="32">
        <v>2832267</v>
      </c>
      <c r="BB91" s="31">
        <v>43083</v>
      </c>
      <c r="BC91" s="31">
        <v>44285</v>
      </c>
      <c r="BD91" s="36">
        <v>48466250</v>
      </c>
      <c r="BE91" s="32">
        <v>2317</v>
      </c>
      <c r="BF91" s="53">
        <v>138475000</v>
      </c>
      <c r="BG91" s="32">
        <v>0</v>
      </c>
      <c r="BH91" s="105"/>
      <c r="BI91" s="32" t="s">
        <v>492</v>
      </c>
      <c r="BJ91" s="32">
        <v>0</v>
      </c>
      <c r="BK91" s="32" t="s">
        <v>74</v>
      </c>
      <c r="BL91" s="32" t="s">
        <v>258</v>
      </c>
      <c r="BM91" s="32">
        <v>43264043</v>
      </c>
      <c r="BP91" s="32">
        <v>114</v>
      </c>
      <c r="BR91" s="58"/>
    </row>
    <row r="92" spans="1:70" s="32" customFormat="1" ht="60" x14ac:dyDescent="0.25">
      <c r="A92" s="32" t="s">
        <v>500</v>
      </c>
      <c r="B92" s="31">
        <v>42933</v>
      </c>
      <c r="C92" s="32" t="s">
        <v>67</v>
      </c>
      <c r="D92" s="31">
        <v>42933</v>
      </c>
      <c r="E92" s="31">
        <v>42949</v>
      </c>
      <c r="F92" s="32" t="s">
        <v>511</v>
      </c>
      <c r="G92" s="31">
        <v>42955</v>
      </c>
      <c r="H92" s="32">
        <v>400001060</v>
      </c>
      <c r="I92" s="32" t="s">
        <v>296</v>
      </c>
      <c r="J92" s="32" t="s">
        <v>71</v>
      </c>
      <c r="K92" s="32" t="s">
        <v>72</v>
      </c>
      <c r="L92" s="32" t="s">
        <v>73</v>
      </c>
      <c r="M92" s="32" t="s">
        <v>74</v>
      </c>
      <c r="N92" s="32" t="s">
        <v>74</v>
      </c>
      <c r="O92" s="32" t="s">
        <v>75</v>
      </c>
      <c r="P92" s="32" t="s">
        <v>76</v>
      </c>
      <c r="Q92" s="32" t="s">
        <v>591</v>
      </c>
      <c r="R92" s="36">
        <v>67000000</v>
      </c>
      <c r="S92" s="32">
        <v>5317</v>
      </c>
      <c r="T92" s="32" t="s">
        <v>268</v>
      </c>
      <c r="U92" s="32" t="s">
        <v>269</v>
      </c>
      <c r="V92" s="32" t="s">
        <v>80</v>
      </c>
      <c r="W92" s="31">
        <v>43076</v>
      </c>
      <c r="X92" s="32" t="s">
        <v>665</v>
      </c>
      <c r="Y92" s="32" t="s">
        <v>79</v>
      </c>
      <c r="Z92" s="32" t="s">
        <v>365</v>
      </c>
      <c r="AA92" s="31" t="s">
        <v>82</v>
      </c>
      <c r="AB92" s="32" t="s">
        <v>521</v>
      </c>
      <c r="AC92" s="32" t="s">
        <v>676</v>
      </c>
      <c r="AD92" s="32" t="s">
        <v>486</v>
      </c>
      <c r="AE92" s="31">
        <v>42962</v>
      </c>
      <c r="AF92" s="32">
        <v>5100001685</v>
      </c>
      <c r="AG92" s="32" t="s">
        <v>539</v>
      </c>
      <c r="AH92" s="32">
        <v>900156128</v>
      </c>
      <c r="AI92" s="32">
        <v>9</v>
      </c>
      <c r="AJ92" s="32" t="s">
        <v>540</v>
      </c>
      <c r="AK92" s="32" t="s">
        <v>541</v>
      </c>
      <c r="AL92" s="32" t="s">
        <v>358</v>
      </c>
      <c r="AM92" s="32" t="s">
        <v>538</v>
      </c>
      <c r="AN92" s="31">
        <v>42963</v>
      </c>
      <c r="AO92" s="36">
        <v>67000000</v>
      </c>
      <c r="AP92" s="32">
        <v>91117</v>
      </c>
      <c r="AQ92" s="31">
        <v>42965</v>
      </c>
      <c r="AR92" s="31">
        <v>43197</v>
      </c>
      <c r="AS92" s="32" t="s">
        <v>80</v>
      </c>
      <c r="AT92" s="31">
        <v>43075</v>
      </c>
      <c r="AU92" s="32" t="s">
        <v>772</v>
      </c>
      <c r="AV92" s="36">
        <v>32000000</v>
      </c>
      <c r="AW92" s="31">
        <v>43080</v>
      </c>
      <c r="AX92" s="36">
        <v>32000000</v>
      </c>
      <c r="AY92" s="31">
        <v>43159</v>
      </c>
      <c r="AZ92" s="32">
        <v>118817</v>
      </c>
      <c r="BA92" s="32" t="s">
        <v>541</v>
      </c>
      <c r="BB92" s="31">
        <v>43083</v>
      </c>
      <c r="BC92" s="31">
        <v>44375</v>
      </c>
      <c r="BD92" s="36">
        <v>34650000</v>
      </c>
      <c r="BE92" s="32">
        <v>2617</v>
      </c>
      <c r="BF92" s="53">
        <v>99000000</v>
      </c>
      <c r="BG92" s="32">
        <v>0</v>
      </c>
      <c r="BH92" s="105"/>
      <c r="BI92" s="32" t="s">
        <v>492</v>
      </c>
      <c r="BJ92" s="32">
        <v>0</v>
      </c>
      <c r="BK92" s="32" t="s">
        <v>74</v>
      </c>
      <c r="BL92" s="32" t="s">
        <v>258</v>
      </c>
      <c r="BM92" s="32">
        <v>43264043</v>
      </c>
      <c r="BP92" s="32">
        <v>114</v>
      </c>
      <c r="BR92" s="58"/>
    </row>
    <row r="93" spans="1:70" s="32" customFormat="1" ht="72" x14ac:dyDescent="0.25">
      <c r="A93" s="32" t="s">
        <v>500</v>
      </c>
      <c r="B93" s="31">
        <v>42922</v>
      </c>
      <c r="C93" s="32" t="s">
        <v>67</v>
      </c>
      <c r="D93" s="31">
        <v>42933</v>
      </c>
      <c r="E93" s="31">
        <v>42943</v>
      </c>
      <c r="F93" s="32" t="s">
        <v>506</v>
      </c>
      <c r="G93" s="31">
        <v>42955</v>
      </c>
      <c r="H93" s="32">
        <v>400001065</v>
      </c>
      <c r="I93" s="32" t="s">
        <v>296</v>
      </c>
      <c r="J93" s="32" t="s">
        <v>71</v>
      </c>
      <c r="K93" s="32" t="s">
        <v>72</v>
      </c>
      <c r="L93" s="32" t="s">
        <v>73</v>
      </c>
      <c r="M93" s="32" t="s">
        <v>74</v>
      </c>
      <c r="N93" s="32" t="s">
        <v>74</v>
      </c>
      <c r="O93" s="32" t="s">
        <v>75</v>
      </c>
      <c r="P93" s="32" t="s">
        <v>76</v>
      </c>
      <c r="Q93" s="32" t="s">
        <v>592</v>
      </c>
      <c r="R93" s="36">
        <v>500000000</v>
      </c>
      <c r="S93" s="32">
        <v>5317</v>
      </c>
      <c r="T93" s="32" t="s">
        <v>268</v>
      </c>
      <c r="U93" s="32" t="s">
        <v>269</v>
      </c>
      <c r="V93" s="32" t="s">
        <v>80</v>
      </c>
      <c r="W93" s="31">
        <v>43076</v>
      </c>
      <c r="X93" s="32" t="s">
        <v>656</v>
      </c>
      <c r="Y93" s="32" t="s">
        <v>79</v>
      </c>
      <c r="Z93" s="32" t="s">
        <v>365</v>
      </c>
      <c r="AA93" s="31" t="s">
        <v>82</v>
      </c>
      <c r="AB93" s="32" t="s">
        <v>521</v>
      </c>
      <c r="AC93" s="32" t="s">
        <v>676</v>
      </c>
      <c r="AD93" s="32" t="s">
        <v>487</v>
      </c>
      <c r="AE93" s="31">
        <v>42962</v>
      </c>
      <c r="AF93" s="32" t="s">
        <v>741</v>
      </c>
      <c r="AG93" s="25" t="s">
        <v>750</v>
      </c>
      <c r="AH93" s="32">
        <v>4791084</v>
      </c>
      <c r="AI93" s="32">
        <v>6</v>
      </c>
      <c r="AJ93" s="32" t="s">
        <v>530</v>
      </c>
      <c r="AK93" s="32" t="s">
        <v>548</v>
      </c>
      <c r="AL93" s="32" t="s">
        <v>546</v>
      </c>
      <c r="AM93" s="32" t="s">
        <v>538</v>
      </c>
      <c r="AN93" s="31">
        <v>42971</v>
      </c>
      <c r="AO93" s="36">
        <v>500000000</v>
      </c>
      <c r="AP93" s="32" t="s">
        <v>753</v>
      </c>
      <c r="AQ93" s="31">
        <v>42971</v>
      </c>
      <c r="AR93" s="31">
        <v>43197</v>
      </c>
      <c r="AS93" s="32" t="s">
        <v>80</v>
      </c>
      <c r="AT93" s="32" t="s">
        <v>74</v>
      </c>
      <c r="AU93" s="32" t="s">
        <v>74</v>
      </c>
      <c r="AV93" s="36"/>
      <c r="AX93" s="36"/>
      <c r="BF93" s="53">
        <v>500000000</v>
      </c>
      <c r="BG93" s="32">
        <v>0</v>
      </c>
      <c r="BH93" s="105"/>
      <c r="BI93" s="32" t="s">
        <v>492</v>
      </c>
      <c r="BJ93" s="32">
        <v>0</v>
      </c>
      <c r="BK93" s="32" t="s">
        <v>74</v>
      </c>
      <c r="BL93" s="32" t="s">
        <v>258</v>
      </c>
      <c r="BM93" s="32">
        <v>43264043</v>
      </c>
      <c r="BP93" s="32">
        <v>114</v>
      </c>
      <c r="BR93" s="58"/>
    </row>
    <row r="94" spans="1:70" s="32" customFormat="1" ht="60" x14ac:dyDescent="0.25">
      <c r="A94" s="32" t="s">
        <v>105</v>
      </c>
      <c r="B94" s="31">
        <v>42796</v>
      </c>
      <c r="C94" s="32" t="s">
        <v>67</v>
      </c>
      <c r="D94" s="107" t="s">
        <v>366</v>
      </c>
      <c r="E94" s="31">
        <v>42796</v>
      </c>
      <c r="F94" s="107" t="s">
        <v>290</v>
      </c>
      <c r="G94" s="107" t="s">
        <v>290</v>
      </c>
      <c r="H94" s="107">
        <v>100001083</v>
      </c>
      <c r="I94" s="32" t="s">
        <v>296</v>
      </c>
      <c r="J94" s="107" t="s">
        <v>366</v>
      </c>
      <c r="K94" s="32" t="s">
        <v>72</v>
      </c>
      <c r="L94" s="32" t="s">
        <v>73</v>
      </c>
      <c r="M94" s="32" t="s">
        <v>74</v>
      </c>
      <c r="N94" s="32" t="s">
        <v>74</v>
      </c>
      <c r="O94" s="32" t="s">
        <v>75</v>
      </c>
      <c r="P94" s="32" t="s">
        <v>76</v>
      </c>
      <c r="Q94" s="108" t="s">
        <v>311</v>
      </c>
      <c r="R94" s="36">
        <v>10199490</v>
      </c>
      <c r="S94" s="109">
        <v>5617</v>
      </c>
      <c r="T94" s="32" t="s">
        <v>102</v>
      </c>
      <c r="U94" s="32" t="s">
        <v>642</v>
      </c>
      <c r="V94" s="32" t="s">
        <v>80</v>
      </c>
      <c r="W94" s="110">
        <v>43069</v>
      </c>
      <c r="X94" s="107" t="s">
        <v>666</v>
      </c>
      <c r="Y94" s="107" t="s">
        <v>74</v>
      </c>
      <c r="Z94" s="107" t="s">
        <v>74</v>
      </c>
      <c r="AA94" s="107" t="s">
        <v>74</v>
      </c>
      <c r="AB94" s="107" t="s">
        <v>74</v>
      </c>
      <c r="AC94" s="32" t="s">
        <v>676</v>
      </c>
      <c r="AD94" s="111" t="s">
        <v>321</v>
      </c>
      <c r="AE94" s="31">
        <v>42796</v>
      </c>
      <c r="AF94" s="112">
        <v>4200001443</v>
      </c>
      <c r="AG94" s="105" t="s">
        <v>693</v>
      </c>
      <c r="AH94" s="32">
        <v>805022296</v>
      </c>
      <c r="AI94" s="32">
        <v>8</v>
      </c>
      <c r="AJ94" s="105" t="s">
        <v>315</v>
      </c>
      <c r="AK94" s="105" t="s">
        <v>290</v>
      </c>
      <c r="AL94" s="105" t="s">
        <v>290</v>
      </c>
      <c r="AM94" s="105" t="s">
        <v>290</v>
      </c>
      <c r="AN94" s="105" t="s">
        <v>290</v>
      </c>
      <c r="AO94" s="36">
        <v>5609660</v>
      </c>
      <c r="AP94" s="32">
        <v>22317</v>
      </c>
      <c r="AQ94" s="31">
        <v>42800</v>
      </c>
      <c r="AR94" s="31"/>
      <c r="AS94" s="32" t="s">
        <v>80</v>
      </c>
      <c r="AT94" s="111"/>
      <c r="AU94" s="111"/>
      <c r="AV94" s="113"/>
      <c r="AW94" s="111"/>
      <c r="AX94" s="113"/>
      <c r="AY94" s="111"/>
      <c r="AZ94" s="25"/>
      <c r="BA94" s="111"/>
      <c r="BB94" s="111"/>
      <c r="BC94" s="111"/>
      <c r="BD94" s="111"/>
      <c r="BE94" s="25"/>
      <c r="BF94" s="25"/>
      <c r="BG94" s="105">
        <v>0</v>
      </c>
      <c r="BH94" s="105">
        <v>10199490</v>
      </c>
      <c r="BI94" s="32" t="s">
        <v>169</v>
      </c>
      <c r="BJ94" s="111"/>
      <c r="BK94" s="32" t="s">
        <v>74</v>
      </c>
      <c r="BL94" s="105" t="s">
        <v>135</v>
      </c>
      <c r="BM94" s="32">
        <v>42900507</v>
      </c>
      <c r="BN94" s="111"/>
      <c r="BO94" s="111"/>
      <c r="BP94" s="11">
        <f>+W94-AE94</f>
        <v>273</v>
      </c>
      <c r="BQ94" s="111"/>
      <c r="BR94" s="58"/>
    </row>
    <row r="95" spans="1:70" s="32" customFormat="1" ht="60" x14ac:dyDescent="0.25">
      <c r="A95" s="32" t="s">
        <v>66</v>
      </c>
      <c r="B95" s="31">
        <v>42930</v>
      </c>
      <c r="C95" s="32" t="s">
        <v>67</v>
      </c>
      <c r="D95" s="31">
        <v>42933</v>
      </c>
      <c r="E95" s="31">
        <v>42933</v>
      </c>
      <c r="F95" s="32" t="s">
        <v>485</v>
      </c>
      <c r="G95" s="31">
        <v>42904</v>
      </c>
      <c r="H95" s="32" t="s">
        <v>69</v>
      </c>
      <c r="I95" s="32" t="s">
        <v>91</v>
      </c>
      <c r="J95" s="32" t="s">
        <v>91</v>
      </c>
      <c r="K95" s="32" t="s">
        <v>72</v>
      </c>
      <c r="L95" s="32" t="s">
        <v>73</v>
      </c>
      <c r="M95" s="32" t="s">
        <v>74</v>
      </c>
      <c r="N95" s="32" t="s">
        <v>74</v>
      </c>
      <c r="O95" s="32" t="s">
        <v>75</v>
      </c>
      <c r="P95" s="32" t="s">
        <v>76</v>
      </c>
      <c r="Q95" s="32" t="s">
        <v>627</v>
      </c>
      <c r="R95" s="36">
        <v>22000000</v>
      </c>
      <c r="S95" s="32">
        <v>7717</v>
      </c>
      <c r="T95" s="32" t="s">
        <v>488</v>
      </c>
      <c r="U95" s="32" t="s">
        <v>644</v>
      </c>
      <c r="V95" s="32" t="s">
        <v>80</v>
      </c>
      <c r="W95" s="31">
        <v>43069</v>
      </c>
      <c r="X95" s="32" t="s">
        <v>656</v>
      </c>
      <c r="AC95" s="32" t="s">
        <v>677</v>
      </c>
      <c r="AD95" s="32" t="s">
        <v>179</v>
      </c>
      <c r="AE95" s="32" t="s">
        <v>179</v>
      </c>
      <c r="AF95" s="32" t="s">
        <v>179</v>
      </c>
      <c r="AG95" s="32" t="s">
        <v>179</v>
      </c>
      <c r="AH95" s="32" t="s">
        <v>179</v>
      </c>
      <c r="AI95" s="32" t="s">
        <v>179</v>
      </c>
      <c r="AJ95" s="32" t="s">
        <v>179</v>
      </c>
      <c r="AK95" s="32" t="s">
        <v>179</v>
      </c>
      <c r="AL95" s="32" t="s">
        <v>179</v>
      </c>
      <c r="AM95" s="32" t="s">
        <v>179</v>
      </c>
      <c r="AN95" s="32" t="s">
        <v>179</v>
      </c>
      <c r="AO95" s="32" t="s">
        <v>179</v>
      </c>
      <c r="AP95" s="32" t="s">
        <v>179</v>
      </c>
      <c r="AQ95" s="32" t="s">
        <v>179</v>
      </c>
      <c r="AR95" s="32" t="s">
        <v>179</v>
      </c>
      <c r="AS95" s="32" t="s">
        <v>179</v>
      </c>
      <c r="AT95" s="32" t="s">
        <v>179</v>
      </c>
      <c r="AU95" s="32" t="s">
        <v>179</v>
      </c>
      <c r="AV95" s="32" t="s">
        <v>179</v>
      </c>
      <c r="AW95" s="32" t="s">
        <v>179</v>
      </c>
      <c r="AX95" s="32" t="s">
        <v>179</v>
      </c>
      <c r="AY95" s="32" t="s">
        <v>179</v>
      </c>
      <c r="AZ95" s="32" t="s">
        <v>179</v>
      </c>
      <c r="BA95" s="32" t="s">
        <v>179</v>
      </c>
      <c r="BB95" s="32" t="s">
        <v>179</v>
      </c>
      <c r="BC95" s="32" t="s">
        <v>179</v>
      </c>
      <c r="BD95" s="32" t="s">
        <v>179</v>
      </c>
      <c r="BE95" s="32" t="s">
        <v>179</v>
      </c>
      <c r="BF95" s="32" t="s">
        <v>179</v>
      </c>
      <c r="BG95" s="32" t="s">
        <v>179</v>
      </c>
      <c r="BH95" s="32" t="s">
        <v>179</v>
      </c>
      <c r="BI95" s="32" t="s">
        <v>179</v>
      </c>
      <c r="BJ95" s="32" t="s">
        <v>179</v>
      </c>
      <c r="BK95" s="32" t="s">
        <v>179</v>
      </c>
      <c r="BL95" s="32" t="s">
        <v>179</v>
      </c>
      <c r="BM95" s="32" t="s">
        <v>179</v>
      </c>
      <c r="BN95" s="32" t="s">
        <v>179</v>
      </c>
      <c r="BO95" s="32" t="s">
        <v>179</v>
      </c>
      <c r="BP95" s="32" t="e">
        <f>+W95-AE95</f>
        <v>#VALUE!</v>
      </c>
      <c r="BR95" s="58"/>
    </row>
    <row r="96" spans="1:70" s="32" customFormat="1" ht="60" x14ac:dyDescent="0.25">
      <c r="A96" s="32" t="s">
        <v>105</v>
      </c>
      <c r="B96" s="31">
        <v>42796</v>
      </c>
      <c r="C96" s="32" t="s">
        <v>67</v>
      </c>
      <c r="D96" s="107" t="s">
        <v>366</v>
      </c>
      <c r="E96" s="31">
        <v>42796</v>
      </c>
      <c r="F96" s="107" t="s">
        <v>290</v>
      </c>
      <c r="G96" s="107" t="s">
        <v>290</v>
      </c>
      <c r="H96" s="107">
        <v>100001068</v>
      </c>
      <c r="I96" s="32" t="s">
        <v>296</v>
      </c>
      <c r="J96" s="107" t="s">
        <v>366</v>
      </c>
      <c r="K96" s="32" t="s">
        <v>72</v>
      </c>
      <c r="L96" s="32" t="s">
        <v>73</v>
      </c>
      <c r="M96" s="32" t="s">
        <v>74</v>
      </c>
      <c r="N96" s="32" t="s">
        <v>74</v>
      </c>
      <c r="O96" s="32" t="s">
        <v>75</v>
      </c>
      <c r="P96" s="32" t="s">
        <v>76</v>
      </c>
      <c r="Q96" s="108" t="s">
        <v>311</v>
      </c>
      <c r="R96" s="36">
        <v>5676299.9900000002</v>
      </c>
      <c r="S96" s="109">
        <v>5617</v>
      </c>
      <c r="T96" s="32" t="s">
        <v>102</v>
      </c>
      <c r="U96" s="32" t="s">
        <v>642</v>
      </c>
      <c r="V96" s="32" t="s">
        <v>80</v>
      </c>
      <c r="W96" s="114">
        <v>43069</v>
      </c>
      <c r="X96" s="107" t="s">
        <v>666</v>
      </c>
      <c r="Y96" s="107" t="s">
        <v>74</v>
      </c>
      <c r="Z96" s="107" t="s">
        <v>74</v>
      </c>
      <c r="AA96" s="107" t="s">
        <v>74</v>
      </c>
      <c r="AB96" s="107" t="s">
        <v>74</v>
      </c>
      <c r="AC96" s="32" t="s">
        <v>676</v>
      </c>
      <c r="AD96" s="111" t="s">
        <v>314</v>
      </c>
      <c r="AE96" s="31">
        <v>42796</v>
      </c>
      <c r="AF96" s="112">
        <v>4200001422</v>
      </c>
      <c r="AG96" s="105" t="s">
        <v>693</v>
      </c>
      <c r="AH96" s="32">
        <v>805022296</v>
      </c>
      <c r="AI96" s="32">
        <v>8</v>
      </c>
      <c r="AJ96" s="105" t="s">
        <v>315</v>
      </c>
      <c r="AK96" s="105" t="s">
        <v>290</v>
      </c>
      <c r="AL96" s="105" t="s">
        <v>290</v>
      </c>
      <c r="AM96" s="105" t="s">
        <v>290</v>
      </c>
      <c r="AN96" s="105" t="s">
        <v>290</v>
      </c>
      <c r="AO96" s="36">
        <v>5676299.9900000002</v>
      </c>
      <c r="AP96" s="32">
        <v>22217</v>
      </c>
      <c r="AQ96" s="31">
        <v>42800</v>
      </c>
      <c r="AR96" s="114">
        <v>43189</v>
      </c>
      <c r="AS96" s="32" t="s">
        <v>80</v>
      </c>
      <c r="AT96" s="111"/>
      <c r="AU96" s="111"/>
      <c r="AV96" s="113"/>
      <c r="AW96" s="111"/>
      <c r="AX96" s="113"/>
      <c r="AY96" s="111"/>
      <c r="AZ96" s="25"/>
      <c r="BA96" s="111"/>
      <c r="BB96" s="111"/>
      <c r="BC96" s="111"/>
      <c r="BD96" s="111"/>
      <c r="BE96" s="25"/>
      <c r="BF96" s="25"/>
      <c r="BG96" s="105">
        <v>0</v>
      </c>
      <c r="BH96" s="105">
        <v>5676299.9900000002</v>
      </c>
      <c r="BI96" s="32" t="s">
        <v>169</v>
      </c>
      <c r="BJ96" s="111"/>
      <c r="BK96" s="32" t="s">
        <v>74</v>
      </c>
      <c r="BL96" s="105" t="s">
        <v>135</v>
      </c>
      <c r="BM96" s="32">
        <v>42900507</v>
      </c>
      <c r="BN96" s="111"/>
      <c r="BO96" s="111"/>
      <c r="BP96" s="11">
        <f>+W96-AE96</f>
        <v>273</v>
      </c>
      <c r="BQ96" s="111"/>
      <c r="BR96" s="58"/>
    </row>
    <row r="97" spans="1:70" s="32" customFormat="1" ht="84" x14ac:dyDescent="0.25">
      <c r="A97" s="32" t="s">
        <v>105</v>
      </c>
      <c r="B97" s="31">
        <v>42933</v>
      </c>
      <c r="C97" s="32" t="s">
        <v>67</v>
      </c>
      <c r="D97" s="31">
        <v>42933</v>
      </c>
      <c r="E97" s="31">
        <v>42933</v>
      </c>
      <c r="F97" s="32" t="s">
        <v>487</v>
      </c>
      <c r="G97" s="31">
        <v>42904</v>
      </c>
      <c r="H97" s="32" t="s">
        <v>179</v>
      </c>
      <c r="I97" s="32" t="s">
        <v>91</v>
      </c>
      <c r="J97" s="32" t="s">
        <v>91</v>
      </c>
      <c r="K97" s="32" t="s">
        <v>72</v>
      </c>
      <c r="L97" s="32" t="s">
        <v>73</v>
      </c>
      <c r="M97" s="32" t="s">
        <v>74</v>
      </c>
      <c r="N97" s="32" t="s">
        <v>74</v>
      </c>
      <c r="O97" s="32" t="s">
        <v>75</v>
      </c>
      <c r="P97" s="32" t="s">
        <v>76</v>
      </c>
      <c r="Q97" s="32" t="s">
        <v>626</v>
      </c>
      <c r="R97" s="36">
        <v>10000000</v>
      </c>
      <c r="S97" s="32">
        <v>10817</v>
      </c>
      <c r="T97" s="32" t="s">
        <v>499</v>
      </c>
      <c r="U97" s="32" t="s">
        <v>653</v>
      </c>
      <c r="V97" s="32" t="s">
        <v>80</v>
      </c>
      <c r="W97" s="31">
        <v>42951</v>
      </c>
      <c r="X97" s="32" t="s">
        <v>656</v>
      </c>
      <c r="Y97" s="32" t="s">
        <v>79</v>
      </c>
      <c r="Z97" s="31" t="s">
        <v>83</v>
      </c>
      <c r="AA97" s="32" t="s">
        <v>82</v>
      </c>
      <c r="AB97" s="32" t="s">
        <v>74</v>
      </c>
      <c r="AC97" s="32" t="s">
        <v>677</v>
      </c>
      <c r="AD97" s="32" t="s">
        <v>179</v>
      </c>
      <c r="AE97" s="32" t="s">
        <v>179</v>
      </c>
      <c r="AF97" s="32" t="s">
        <v>179</v>
      </c>
      <c r="AG97" s="32" t="s">
        <v>179</v>
      </c>
      <c r="AH97" s="32" t="s">
        <v>179</v>
      </c>
      <c r="AI97" s="32" t="s">
        <v>179</v>
      </c>
      <c r="AJ97" s="32" t="s">
        <v>179</v>
      </c>
      <c r="AK97" s="32" t="s">
        <v>179</v>
      </c>
      <c r="AL97" s="32" t="s">
        <v>179</v>
      </c>
      <c r="AM97" s="32" t="s">
        <v>179</v>
      </c>
      <c r="AN97" s="32" t="s">
        <v>179</v>
      </c>
      <c r="AO97" s="32" t="s">
        <v>179</v>
      </c>
      <c r="AP97" s="32" t="s">
        <v>179</v>
      </c>
      <c r="AQ97" s="32" t="s">
        <v>179</v>
      </c>
      <c r="AR97" s="32" t="s">
        <v>179</v>
      </c>
      <c r="AS97" s="32" t="s">
        <v>179</v>
      </c>
      <c r="AT97" s="32" t="s">
        <v>179</v>
      </c>
      <c r="AU97" s="32" t="s">
        <v>179</v>
      </c>
      <c r="AV97" s="32" t="s">
        <v>179</v>
      </c>
      <c r="AW97" s="32" t="s">
        <v>179</v>
      </c>
      <c r="AX97" s="32" t="s">
        <v>179</v>
      </c>
      <c r="AY97" s="32" t="s">
        <v>179</v>
      </c>
      <c r="AZ97" s="32" t="s">
        <v>179</v>
      </c>
      <c r="BA97" s="32" t="s">
        <v>179</v>
      </c>
      <c r="BB97" s="32" t="s">
        <v>179</v>
      </c>
      <c r="BC97" s="32" t="s">
        <v>179</v>
      </c>
      <c r="BD97" s="32" t="s">
        <v>179</v>
      </c>
      <c r="BE97" s="32" t="s">
        <v>179</v>
      </c>
      <c r="BF97" s="32" t="s">
        <v>179</v>
      </c>
      <c r="BG97" s="32" t="s">
        <v>179</v>
      </c>
      <c r="BH97" s="32" t="s">
        <v>179</v>
      </c>
      <c r="BI97" s="32" t="s">
        <v>179</v>
      </c>
      <c r="BJ97" s="32" t="s">
        <v>179</v>
      </c>
      <c r="BK97" s="32" t="s">
        <v>179</v>
      </c>
      <c r="BL97" s="32" t="s">
        <v>179</v>
      </c>
      <c r="BM97" s="32" t="s">
        <v>179</v>
      </c>
      <c r="BN97" s="32" t="s">
        <v>179</v>
      </c>
      <c r="BO97" s="32" t="s">
        <v>179</v>
      </c>
      <c r="BR97" s="58"/>
    </row>
    <row r="98" spans="1:70" s="32" customFormat="1" ht="60" x14ac:dyDescent="0.25">
      <c r="A98" s="32" t="s">
        <v>105</v>
      </c>
      <c r="B98" s="31">
        <v>42796</v>
      </c>
      <c r="C98" s="32" t="s">
        <v>67</v>
      </c>
      <c r="D98" s="107" t="s">
        <v>366</v>
      </c>
      <c r="E98" s="31">
        <v>42796</v>
      </c>
      <c r="F98" s="107" t="s">
        <v>290</v>
      </c>
      <c r="G98" s="107" t="s">
        <v>290</v>
      </c>
      <c r="H98" s="107">
        <v>100001069</v>
      </c>
      <c r="I98" s="32" t="s">
        <v>296</v>
      </c>
      <c r="J98" s="107" t="s">
        <v>366</v>
      </c>
      <c r="K98" s="32" t="s">
        <v>72</v>
      </c>
      <c r="L98" s="32" t="s">
        <v>73</v>
      </c>
      <c r="M98" s="32" t="s">
        <v>74</v>
      </c>
      <c r="N98" s="32" t="s">
        <v>74</v>
      </c>
      <c r="O98" s="32" t="s">
        <v>75</v>
      </c>
      <c r="P98" s="32" t="s">
        <v>76</v>
      </c>
      <c r="Q98" s="108" t="s">
        <v>311</v>
      </c>
      <c r="R98" s="36">
        <v>3675354.98</v>
      </c>
      <c r="S98" s="109">
        <v>5617</v>
      </c>
      <c r="T98" s="32" t="s">
        <v>102</v>
      </c>
      <c r="U98" s="32" t="s">
        <v>642</v>
      </c>
      <c r="V98" s="32" t="s">
        <v>80</v>
      </c>
      <c r="W98" s="110">
        <v>43069</v>
      </c>
      <c r="X98" s="107" t="s">
        <v>666</v>
      </c>
      <c r="Y98" s="107" t="s">
        <v>74</v>
      </c>
      <c r="Z98" s="107" t="s">
        <v>74</v>
      </c>
      <c r="AA98" s="107" t="s">
        <v>74</v>
      </c>
      <c r="AB98" s="107" t="s">
        <v>74</v>
      </c>
      <c r="AC98" s="32" t="s">
        <v>676</v>
      </c>
      <c r="AD98" s="111" t="s">
        <v>316</v>
      </c>
      <c r="AE98" s="31">
        <v>42796</v>
      </c>
      <c r="AF98" s="112">
        <v>4200001423</v>
      </c>
      <c r="AG98" s="105" t="s">
        <v>694</v>
      </c>
      <c r="AH98" s="32">
        <v>830513863</v>
      </c>
      <c r="AI98" s="32">
        <v>2</v>
      </c>
      <c r="AJ98" s="105" t="s">
        <v>317</v>
      </c>
      <c r="AK98" s="105" t="s">
        <v>290</v>
      </c>
      <c r="AL98" s="105" t="s">
        <v>290</v>
      </c>
      <c r="AM98" s="105" t="s">
        <v>290</v>
      </c>
      <c r="AN98" s="105" t="s">
        <v>290</v>
      </c>
      <c r="AO98" s="36">
        <v>3675354.98</v>
      </c>
      <c r="AP98" s="32">
        <v>22117</v>
      </c>
      <c r="AQ98" s="31">
        <v>42800</v>
      </c>
      <c r="AR98" s="31">
        <v>43189</v>
      </c>
      <c r="AS98" s="32" t="s">
        <v>80</v>
      </c>
      <c r="AT98" s="111"/>
      <c r="AU98" s="111"/>
      <c r="AV98" s="113"/>
      <c r="AW98" s="111"/>
      <c r="AX98" s="113"/>
      <c r="AY98" s="111"/>
      <c r="AZ98" s="25"/>
      <c r="BA98" s="111"/>
      <c r="BB98" s="111"/>
      <c r="BC98" s="111"/>
      <c r="BD98" s="111"/>
      <c r="BE98" s="25"/>
      <c r="BF98" s="25"/>
      <c r="BG98" s="105">
        <v>0</v>
      </c>
      <c r="BH98" s="105">
        <v>3675354.98</v>
      </c>
      <c r="BI98" s="32" t="s">
        <v>169</v>
      </c>
      <c r="BJ98" s="111"/>
      <c r="BK98" s="32" t="s">
        <v>74</v>
      </c>
      <c r="BL98" s="105" t="s">
        <v>135</v>
      </c>
      <c r="BM98" s="32">
        <v>42900507</v>
      </c>
      <c r="BN98" s="111"/>
      <c r="BO98" s="111"/>
      <c r="BP98" s="11">
        <f t="shared" ref="BP98:BP114" si="3">+W98-AE98</f>
        <v>273</v>
      </c>
      <c r="BQ98" s="111"/>
      <c r="BR98" s="58"/>
    </row>
    <row r="99" spans="1:70" s="32" customFormat="1" ht="60" x14ac:dyDescent="0.25">
      <c r="A99" s="32" t="s">
        <v>105</v>
      </c>
      <c r="B99" s="31">
        <v>42796</v>
      </c>
      <c r="C99" s="32" t="s">
        <v>67</v>
      </c>
      <c r="D99" s="107" t="s">
        <v>366</v>
      </c>
      <c r="E99" s="31">
        <v>42796</v>
      </c>
      <c r="F99" s="107" t="s">
        <v>290</v>
      </c>
      <c r="G99" s="107" t="s">
        <v>290</v>
      </c>
      <c r="H99" s="107">
        <v>100001082</v>
      </c>
      <c r="I99" s="32" t="s">
        <v>296</v>
      </c>
      <c r="J99" s="107" t="s">
        <v>366</v>
      </c>
      <c r="K99" s="32" t="s">
        <v>72</v>
      </c>
      <c r="L99" s="32" t="s">
        <v>73</v>
      </c>
      <c r="M99" s="32" t="s">
        <v>74</v>
      </c>
      <c r="N99" s="32" t="s">
        <v>74</v>
      </c>
      <c r="O99" s="32" t="s">
        <v>75</v>
      </c>
      <c r="P99" s="32" t="s">
        <v>76</v>
      </c>
      <c r="Q99" s="108" t="s">
        <v>311</v>
      </c>
      <c r="R99" s="36">
        <v>14571045.029999999</v>
      </c>
      <c r="S99" s="109">
        <v>5617</v>
      </c>
      <c r="T99" s="32" t="s">
        <v>102</v>
      </c>
      <c r="U99" s="32" t="s">
        <v>642</v>
      </c>
      <c r="V99" s="32" t="s">
        <v>80</v>
      </c>
      <c r="W99" s="110">
        <v>43069</v>
      </c>
      <c r="X99" s="107" t="s">
        <v>666</v>
      </c>
      <c r="Y99" s="107" t="s">
        <v>74</v>
      </c>
      <c r="Z99" s="107" t="s">
        <v>74</v>
      </c>
      <c r="AA99" s="107" t="s">
        <v>74</v>
      </c>
      <c r="AB99" s="107" t="s">
        <v>74</v>
      </c>
      <c r="AC99" s="32" t="s">
        <v>676</v>
      </c>
      <c r="AD99" s="111" t="s">
        <v>312</v>
      </c>
      <c r="AE99" s="31">
        <v>42797</v>
      </c>
      <c r="AF99" s="112">
        <v>4200001442</v>
      </c>
      <c r="AG99" s="105" t="s">
        <v>695</v>
      </c>
      <c r="AH99" s="32">
        <v>900475452</v>
      </c>
      <c r="AI99" s="32">
        <v>9</v>
      </c>
      <c r="AJ99" s="105" t="s">
        <v>313</v>
      </c>
      <c r="AK99" s="105" t="s">
        <v>290</v>
      </c>
      <c r="AL99" s="105" t="s">
        <v>290</v>
      </c>
      <c r="AM99" s="105" t="s">
        <v>290</v>
      </c>
      <c r="AN99" s="105" t="s">
        <v>290</v>
      </c>
      <c r="AO99" s="36">
        <v>9913232.1500000004</v>
      </c>
      <c r="AP99" s="32">
        <v>22017</v>
      </c>
      <c r="AQ99" s="31">
        <v>42800</v>
      </c>
      <c r="AR99" s="31">
        <v>43189</v>
      </c>
      <c r="AS99" s="32" t="s">
        <v>80</v>
      </c>
      <c r="AT99" s="111"/>
      <c r="AU99" s="111"/>
      <c r="AV99" s="113"/>
      <c r="AW99" s="111"/>
      <c r="AX99" s="113"/>
      <c r="AY99" s="111"/>
      <c r="AZ99" s="25"/>
      <c r="BA99" s="111"/>
      <c r="BB99" s="111"/>
      <c r="BC99" s="111"/>
      <c r="BD99" s="111"/>
      <c r="BE99" s="25"/>
      <c r="BF99" s="25"/>
      <c r="BG99" s="105">
        <v>0</v>
      </c>
      <c r="BH99" s="105">
        <v>14571045.029999999</v>
      </c>
      <c r="BI99" s="32" t="s">
        <v>169</v>
      </c>
      <c r="BJ99" s="111"/>
      <c r="BK99" s="32" t="s">
        <v>74</v>
      </c>
      <c r="BL99" s="105" t="s">
        <v>135</v>
      </c>
      <c r="BM99" s="32">
        <v>42900507</v>
      </c>
      <c r="BN99" s="111"/>
      <c r="BO99" s="111"/>
      <c r="BP99" s="11">
        <f t="shared" si="3"/>
        <v>272</v>
      </c>
      <c r="BQ99" s="111"/>
      <c r="BR99" s="58"/>
    </row>
    <row r="100" spans="1:70" s="32" customFormat="1" ht="84" x14ac:dyDescent="0.25">
      <c r="A100" s="32" t="s">
        <v>105</v>
      </c>
      <c r="B100" s="31">
        <v>42797</v>
      </c>
      <c r="C100" s="32" t="s">
        <v>67</v>
      </c>
      <c r="D100" s="107" t="s">
        <v>366</v>
      </c>
      <c r="E100" s="31">
        <v>42797</v>
      </c>
      <c r="F100" s="107" t="s">
        <v>290</v>
      </c>
      <c r="G100" s="107" t="s">
        <v>290</v>
      </c>
      <c r="H100" s="107">
        <v>800000504</v>
      </c>
      <c r="I100" s="32" t="s">
        <v>296</v>
      </c>
      <c r="J100" s="107" t="s">
        <v>366</v>
      </c>
      <c r="K100" s="32" t="s">
        <v>107</v>
      </c>
      <c r="L100" s="32" t="s">
        <v>73</v>
      </c>
      <c r="M100" s="32" t="s">
        <v>74</v>
      </c>
      <c r="N100" s="32" t="s">
        <v>74</v>
      </c>
      <c r="O100" s="32" t="s">
        <v>75</v>
      </c>
      <c r="P100" s="32" t="s">
        <v>76</v>
      </c>
      <c r="Q100" s="108" t="s">
        <v>297</v>
      </c>
      <c r="R100" s="36">
        <v>925452</v>
      </c>
      <c r="S100" s="109">
        <v>4017</v>
      </c>
      <c r="T100" s="115" t="s">
        <v>298</v>
      </c>
      <c r="U100" s="115" t="s">
        <v>654</v>
      </c>
      <c r="V100" s="32" t="s">
        <v>80</v>
      </c>
      <c r="W100" s="110">
        <v>43069</v>
      </c>
      <c r="X100" s="107" t="s">
        <v>666</v>
      </c>
      <c r="Y100" s="107" t="s">
        <v>74</v>
      </c>
      <c r="Z100" s="107" t="s">
        <v>74</v>
      </c>
      <c r="AA100" s="107" t="s">
        <v>74</v>
      </c>
      <c r="AB100" s="107" t="s">
        <v>74</v>
      </c>
      <c r="AC100" s="32" t="s">
        <v>676</v>
      </c>
      <c r="AD100" s="105" t="s">
        <v>303</v>
      </c>
      <c r="AE100" s="31">
        <v>42797</v>
      </c>
      <c r="AF100" s="112">
        <v>4300000483</v>
      </c>
      <c r="AG100" s="105" t="s">
        <v>696</v>
      </c>
      <c r="AH100" s="32">
        <v>860512330</v>
      </c>
      <c r="AI100" s="32">
        <v>3</v>
      </c>
      <c r="AJ100" s="105" t="s">
        <v>304</v>
      </c>
      <c r="AK100" s="105" t="s">
        <v>290</v>
      </c>
      <c r="AL100" s="105" t="s">
        <v>290</v>
      </c>
      <c r="AM100" s="105" t="s">
        <v>290</v>
      </c>
      <c r="AN100" s="105" t="s">
        <v>290</v>
      </c>
      <c r="AO100" s="36">
        <v>925452</v>
      </c>
      <c r="AP100" s="32">
        <v>21917</v>
      </c>
      <c r="AQ100" s="31">
        <v>42797</v>
      </c>
      <c r="AR100" s="31">
        <v>43189</v>
      </c>
      <c r="AS100" s="32" t="s">
        <v>80</v>
      </c>
      <c r="AT100" s="111"/>
      <c r="AU100" s="111"/>
      <c r="AV100" s="113"/>
      <c r="AW100" s="111"/>
      <c r="AX100" s="113"/>
      <c r="AY100" s="111"/>
      <c r="AZ100" s="25"/>
      <c r="BA100" s="111"/>
      <c r="BB100" s="111"/>
      <c r="BC100" s="111"/>
      <c r="BD100" s="111"/>
      <c r="BE100" s="25"/>
      <c r="BF100" s="25"/>
      <c r="BG100" s="105">
        <v>0</v>
      </c>
      <c r="BH100" s="105">
        <v>925452</v>
      </c>
      <c r="BI100" s="32" t="s">
        <v>169</v>
      </c>
      <c r="BJ100" s="111"/>
      <c r="BK100" s="32" t="s">
        <v>74</v>
      </c>
      <c r="BL100" s="105" t="s">
        <v>302</v>
      </c>
      <c r="BM100" s="32">
        <v>43582101</v>
      </c>
      <c r="BN100" s="111"/>
      <c r="BO100" s="111"/>
      <c r="BP100" s="11">
        <f t="shared" si="3"/>
        <v>272</v>
      </c>
      <c r="BQ100" s="111"/>
      <c r="BR100" s="58"/>
    </row>
    <row r="101" spans="1:70" s="32" customFormat="1" ht="36" x14ac:dyDescent="0.25">
      <c r="A101" s="32" t="s">
        <v>105</v>
      </c>
      <c r="B101" s="31">
        <v>42810</v>
      </c>
      <c r="C101" s="32" t="s">
        <v>67</v>
      </c>
      <c r="D101" s="107" t="s">
        <v>366</v>
      </c>
      <c r="E101" s="31">
        <v>42810</v>
      </c>
      <c r="F101" s="107" t="s">
        <v>290</v>
      </c>
      <c r="G101" s="107" t="s">
        <v>290</v>
      </c>
      <c r="H101" s="107">
        <v>100000898</v>
      </c>
      <c r="I101" s="32" t="s">
        <v>296</v>
      </c>
      <c r="J101" s="107" t="s">
        <v>366</v>
      </c>
      <c r="K101" s="32" t="s">
        <v>72</v>
      </c>
      <c r="L101" s="32" t="s">
        <v>73</v>
      </c>
      <c r="M101" s="32" t="s">
        <v>74</v>
      </c>
      <c r="N101" s="32" t="s">
        <v>74</v>
      </c>
      <c r="O101" s="32" t="s">
        <v>75</v>
      </c>
      <c r="P101" s="32" t="s">
        <v>76</v>
      </c>
      <c r="Q101" s="108" t="s">
        <v>318</v>
      </c>
      <c r="R101" s="36">
        <v>22730630.949999999</v>
      </c>
      <c r="S101" s="109">
        <v>6517</v>
      </c>
      <c r="T101" s="32" t="s">
        <v>102</v>
      </c>
      <c r="U101" s="32" t="s">
        <v>642</v>
      </c>
      <c r="V101" s="32" t="s">
        <v>80</v>
      </c>
      <c r="W101" s="110">
        <v>42855</v>
      </c>
      <c r="X101" s="107" t="s">
        <v>666</v>
      </c>
      <c r="Y101" s="107" t="s">
        <v>74</v>
      </c>
      <c r="Z101" s="107" t="s">
        <v>74</v>
      </c>
      <c r="AA101" s="107" t="s">
        <v>74</v>
      </c>
      <c r="AB101" s="107" t="s">
        <v>74</v>
      </c>
      <c r="AC101" s="32" t="s">
        <v>676</v>
      </c>
      <c r="AD101" s="105" t="s">
        <v>319</v>
      </c>
      <c r="AE101" s="31">
        <v>42810</v>
      </c>
      <c r="AF101" s="112">
        <v>4200001400</v>
      </c>
      <c r="AG101" s="105" t="s">
        <v>697</v>
      </c>
      <c r="AH101" s="32">
        <v>811021363</v>
      </c>
      <c r="AI101" s="32">
        <v>0</v>
      </c>
      <c r="AJ101" s="105" t="s">
        <v>320</v>
      </c>
      <c r="AK101" s="105" t="s">
        <v>290</v>
      </c>
      <c r="AL101" s="105" t="s">
        <v>290</v>
      </c>
      <c r="AM101" s="105" t="s">
        <v>290</v>
      </c>
      <c r="AN101" s="105" t="s">
        <v>290</v>
      </c>
      <c r="AO101" s="36">
        <v>22730630.949999999</v>
      </c>
      <c r="AP101" s="32">
        <v>27617</v>
      </c>
      <c r="AQ101" s="31">
        <v>42816</v>
      </c>
      <c r="AR101" s="110">
        <v>42977</v>
      </c>
      <c r="AS101" s="32" t="s">
        <v>80</v>
      </c>
      <c r="AT101" s="111"/>
      <c r="AU101" s="111"/>
      <c r="AV101" s="113"/>
      <c r="AW101" s="111"/>
      <c r="AX101" s="113"/>
      <c r="AY101" s="111"/>
      <c r="AZ101" s="25"/>
      <c r="BA101" s="111"/>
      <c r="BB101" s="111"/>
      <c r="BC101" s="111"/>
      <c r="BD101" s="111"/>
      <c r="BE101" s="25"/>
      <c r="BF101" s="105">
        <v>22730631</v>
      </c>
      <c r="BG101" s="105">
        <v>0</v>
      </c>
      <c r="BH101" s="105">
        <v>-5.000000074505806E-2</v>
      </c>
      <c r="BI101" s="32" t="s">
        <v>169</v>
      </c>
      <c r="BJ101" s="111"/>
      <c r="BK101" s="32" t="s">
        <v>74</v>
      </c>
      <c r="BL101" s="105" t="s">
        <v>308</v>
      </c>
      <c r="BM101" s="32">
        <v>71319321</v>
      </c>
      <c r="BN101" s="111"/>
      <c r="BO101" s="111"/>
      <c r="BP101" s="11">
        <f t="shared" si="3"/>
        <v>45</v>
      </c>
      <c r="BQ101" s="111"/>
      <c r="BR101" s="58"/>
    </row>
    <row r="102" spans="1:70" s="32" customFormat="1" ht="84" x14ac:dyDescent="0.25">
      <c r="A102" s="32" t="s">
        <v>105</v>
      </c>
      <c r="B102" s="31">
        <v>42815</v>
      </c>
      <c r="C102" s="32" t="s">
        <v>67</v>
      </c>
      <c r="D102" s="107" t="s">
        <v>366</v>
      </c>
      <c r="E102" s="31">
        <v>42815</v>
      </c>
      <c r="F102" s="107" t="s">
        <v>290</v>
      </c>
      <c r="G102" s="107" t="s">
        <v>290</v>
      </c>
      <c r="H102" s="107">
        <v>800000505</v>
      </c>
      <c r="I102" s="32" t="s">
        <v>296</v>
      </c>
      <c r="J102" s="107" t="s">
        <v>366</v>
      </c>
      <c r="K102" s="32" t="s">
        <v>107</v>
      </c>
      <c r="L102" s="32" t="s">
        <v>73</v>
      </c>
      <c r="M102" s="32" t="s">
        <v>74</v>
      </c>
      <c r="N102" s="32" t="s">
        <v>74</v>
      </c>
      <c r="O102" s="32" t="s">
        <v>75</v>
      </c>
      <c r="P102" s="32" t="s">
        <v>76</v>
      </c>
      <c r="Q102" s="108" t="s">
        <v>297</v>
      </c>
      <c r="R102" s="36">
        <v>3950792.9</v>
      </c>
      <c r="S102" s="109">
        <v>4017</v>
      </c>
      <c r="T102" s="115" t="s">
        <v>298</v>
      </c>
      <c r="U102" s="115" t="s">
        <v>654</v>
      </c>
      <c r="V102" s="32" t="s">
        <v>80</v>
      </c>
      <c r="W102" s="110">
        <v>43069</v>
      </c>
      <c r="X102" s="107" t="s">
        <v>666</v>
      </c>
      <c r="Y102" s="107" t="s">
        <v>74</v>
      </c>
      <c r="Z102" s="107" t="s">
        <v>74</v>
      </c>
      <c r="AA102" s="107" t="s">
        <v>74</v>
      </c>
      <c r="AB102" s="107" t="s">
        <v>74</v>
      </c>
      <c r="AC102" s="32" t="s">
        <v>676</v>
      </c>
      <c r="AD102" s="105" t="s">
        <v>299</v>
      </c>
      <c r="AE102" s="31">
        <v>42815</v>
      </c>
      <c r="AF102" s="112">
        <v>4300000482</v>
      </c>
      <c r="AG102" s="105" t="s">
        <v>698</v>
      </c>
      <c r="AH102" s="32">
        <v>900062917</v>
      </c>
      <c r="AI102" s="32">
        <v>9</v>
      </c>
      <c r="AJ102" s="105" t="s">
        <v>301</v>
      </c>
      <c r="AK102" s="105" t="s">
        <v>290</v>
      </c>
      <c r="AL102" s="105" t="s">
        <v>290</v>
      </c>
      <c r="AM102" s="105" t="s">
        <v>290</v>
      </c>
      <c r="AN102" s="105" t="s">
        <v>290</v>
      </c>
      <c r="AO102" s="36">
        <v>3950792.9</v>
      </c>
      <c r="AP102" s="32">
        <v>26817</v>
      </c>
      <c r="AQ102" s="31">
        <v>42816</v>
      </c>
      <c r="AR102" s="110">
        <v>43189</v>
      </c>
      <c r="AS102" s="32" t="s">
        <v>80</v>
      </c>
      <c r="AT102" s="111"/>
      <c r="AU102" s="111"/>
      <c r="AV102" s="113"/>
      <c r="AW102" s="111"/>
      <c r="AX102" s="113"/>
      <c r="AY102" s="111"/>
      <c r="AZ102" s="25"/>
      <c r="BA102" s="111"/>
      <c r="BB102" s="111"/>
      <c r="BC102" s="111"/>
      <c r="BD102" s="111"/>
      <c r="BE102" s="25"/>
      <c r="BF102" s="36">
        <v>3950792.9</v>
      </c>
      <c r="BG102" s="105">
        <v>233122</v>
      </c>
      <c r="BH102" s="105">
        <v>3717670.9</v>
      </c>
      <c r="BI102" s="32" t="s">
        <v>169</v>
      </c>
      <c r="BJ102" s="111"/>
      <c r="BK102" s="32" t="s">
        <v>74</v>
      </c>
      <c r="BL102" s="105" t="s">
        <v>302</v>
      </c>
      <c r="BM102" s="32">
        <v>43582101</v>
      </c>
      <c r="BN102" s="111"/>
      <c r="BO102" s="111"/>
      <c r="BP102" s="11">
        <f t="shared" si="3"/>
        <v>254</v>
      </c>
      <c r="BQ102" s="111"/>
      <c r="BR102" s="58"/>
    </row>
    <row r="103" spans="1:70" s="32" customFormat="1" ht="36" x14ac:dyDescent="0.25">
      <c r="A103" s="32" t="s">
        <v>105</v>
      </c>
      <c r="B103" s="31">
        <v>42823</v>
      </c>
      <c r="C103" s="32" t="s">
        <v>67</v>
      </c>
      <c r="D103" s="107" t="s">
        <v>366</v>
      </c>
      <c r="E103" s="31">
        <v>42823</v>
      </c>
      <c r="F103" s="107" t="s">
        <v>290</v>
      </c>
      <c r="G103" s="107" t="s">
        <v>290</v>
      </c>
      <c r="H103" s="107">
        <v>100001257</v>
      </c>
      <c r="I103" s="32" t="s">
        <v>296</v>
      </c>
      <c r="J103" s="107" t="s">
        <v>366</v>
      </c>
      <c r="K103" s="32" t="s">
        <v>72</v>
      </c>
      <c r="L103" s="32" t="s">
        <v>73</v>
      </c>
      <c r="M103" s="32" t="s">
        <v>74</v>
      </c>
      <c r="N103" s="32" t="s">
        <v>74</v>
      </c>
      <c r="O103" s="32" t="s">
        <v>75</v>
      </c>
      <c r="P103" s="32" t="s">
        <v>76</v>
      </c>
      <c r="Q103" s="108" t="s">
        <v>305</v>
      </c>
      <c r="R103" s="36">
        <v>21078902.210000001</v>
      </c>
      <c r="S103" s="109">
        <v>6517</v>
      </c>
      <c r="T103" s="32" t="s">
        <v>102</v>
      </c>
      <c r="U103" s="32" t="s">
        <v>642</v>
      </c>
      <c r="V103" s="32" t="s">
        <v>80</v>
      </c>
      <c r="W103" s="110">
        <v>43069</v>
      </c>
      <c r="X103" s="107" t="s">
        <v>666</v>
      </c>
      <c r="Y103" s="107" t="s">
        <v>74</v>
      </c>
      <c r="Z103" s="107" t="s">
        <v>74</v>
      </c>
      <c r="AA103" s="107" t="s">
        <v>74</v>
      </c>
      <c r="AB103" s="107" t="s">
        <v>74</v>
      </c>
      <c r="AC103" s="32" t="s">
        <v>676</v>
      </c>
      <c r="AD103" s="105" t="s">
        <v>309</v>
      </c>
      <c r="AE103" s="31">
        <v>42823</v>
      </c>
      <c r="AF103" s="112">
        <v>4200001635</v>
      </c>
      <c r="AG103" s="105" t="s">
        <v>699</v>
      </c>
      <c r="AH103" s="32">
        <v>830073623</v>
      </c>
      <c r="AI103" s="111"/>
      <c r="AJ103" s="105" t="s">
        <v>310</v>
      </c>
      <c r="AK103" s="105" t="s">
        <v>290</v>
      </c>
      <c r="AL103" s="105" t="s">
        <v>290</v>
      </c>
      <c r="AM103" s="105" t="s">
        <v>290</v>
      </c>
      <c r="AN103" s="105" t="s">
        <v>290</v>
      </c>
      <c r="AO103" s="36">
        <v>21078902.210000001</v>
      </c>
      <c r="AP103" s="32">
        <v>35517</v>
      </c>
      <c r="AQ103" s="31">
        <v>42824</v>
      </c>
      <c r="AR103" s="110">
        <v>43189</v>
      </c>
      <c r="AS103" s="32" t="s">
        <v>80</v>
      </c>
      <c r="AT103" s="111"/>
      <c r="AU103" s="111"/>
      <c r="AV103" s="113"/>
      <c r="AW103" s="111"/>
      <c r="AX103" s="113"/>
      <c r="AY103" s="111"/>
      <c r="AZ103" s="25"/>
      <c r="BA103" s="111"/>
      <c r="BB103" s="111"/>
      <c r="BC103" s="111"/>
      <c r="BD103" s="111"/>
      <c r="BE103" s="25"/>
      <c r="BF103" s="25"/>
      <c r="BG103" s="105">
        <v>21078902</v>
      </c>
      <c r="BH103" s="105">
        <v>0.21000000089406967</v>
      </c>
      <c r="BI103" s="32" t="s">
        <v>169</v>
      </c>
      <c r="BJ103" s="111"/>
      <c r="BK103" s="32" t="s">
        <v>74</v>
      </c>
      <c r="BL103" s="105" t="s">
        <v>308</v>
      </c>
      <c r="BM103" s="32">
        <v>71319321</v>
      </c>
      <c r="BN103" s="111"/>
      <c r="BO103" s="111"/>
      <c r="BP103" s="11">
        <f t="shared" si="3"/>
        <v>246</v>
      </c>
      <c r="BQ103" s="111"/>
      <c r="BR103" s="58"/>
    </row>
    <row r="104" spans="1:70" s="32" customFormat="1" ht="36" x14ac:dyDescent="0.25">
      <c r="A104" s="32" t="s">
        <v>105</v>
      </c>
      <c r="B104" s="31">
        <v>42823</v>
      </c>
      <c r="C104" s="32" t="s">
        <v>67</v>
      </c>
      <c r="D104" s="107" t="s">
        <v>366</v>
      </c>
      <c r="E104" s="31">
        <v>42823</v>
      </c>
      <c r="F104" s="107" t="s">
        <v>290</v>
      </c>
      <c r="G104" s="107" t="s">
        <v>290</v>
      </c>
      <c r="H104" s="107">
        <v>100001002</v>
      </c>
      <c r="I104" s="32" t="s">
        <v>296</v>
      </c>
      <c r="J104" s="107" t="s">
        <v>366</v>
      </c>
      <c r="K104" s="32" t="s">
        <v>72</v>
      </c>
      <c r="L104" s="32" t="s">
        <v>73</v>
      </c>
      <c r="M104" s="32" t="s">
        <v>74</v>
      </c>
      <c r="N104" s="32" t="s">
        <v>74</v>
      </c>
      <c r="O104" s="32" t="s">
        <v>75</v>
      </c>
      <c r="P104" s="32" t="s">
        <v>76</v>
      </c>
      <c r="Q104" s="108" t="s">
        <v>305</v>
      </c>
      <c r="R104" s="36">
        <v>15832122.380000001</v>
      </c>
      <c r="S104" s="109">
        <v>6517</v>
      </c>
      <c r="T104" s="32" t="s">
        <v>102</v>
      </c>
      <c r="U104" s="32" t="s">
        <v>642</v>
      </c>
      <c r="V104" s="32" t="s">
        <v>80</v>
      </c>
      <c r="W104" s="110">
        <v>43068</v>
      </c>
      <c r="X104" s="107" t="s">
        <v>666</v>
      </c>
      <c r="Y104" s="107" t="s">
        <v>74</v>
      </c>
      <c r="Z104" s="107" t="s">
        <v>74</v>
      </c>
      <c r="AA104" s="107" t="s">
        <v>74</v>
      </c>
      <c r="AB104" s="107" t="s">
        <v>74</v>
      </c>
      <c r="AC104" s="32" t="s">
        <v>676</v>
      </c>
      <c r="AD104" s="105" t="s">
        <v>306</v>
      </c>
      <c r="AE104" s="31">
        <v>42823</v>
      </c>
      <c r="AF104" s="112">
        <v>4200001390</v>
      </c>
      <c r="AG104" s="105" t="s">
        <v>700</v>
      </c>
      <c r="AH104" s="32">
        <v>830001338</v>
      </c>
      <c r="AI104" s="111"/>
      <c r="AJ104" s="105" t="s">
        <v>307</v>
      </c>
      <c r="AK104" s="105" t="s">
        <v>290</v>
      </c>
      <c r="AL104" s="105" t="s">
        <v>290</v>
      </c>
      <c r="AM104" s="105" t="s">
        <v>290</v>
      </c>
      <c r="AN104" s="105" t="s">
        <v>290</v>
      </c>
      <c r="AO104" s="36">
        <v>15832122.380000001</v>
      </c>
      <c r="AP104" s="32">
        <v>35417</v>
      </c>
      <c r="AQ104" s="31">
        <v>42824</v>
      </c>
      <c r="AR104" s="110">
        <v>43188</v>
      </c>
      <c r="AS104" s="32" t="s">
        <v>80</v>
      </c>
      <c r="AT104" s="111"/>
      <c r="AU104" s="111"/>
      <c r="AV104" s="113"/>
      <c r="AW104" s="111"/>
      <c r="AX104" s="113"/>
      <c r="AY104" s="111"/>
      <c r="AZ104" s="25"/>
      <c r="BA104" s="111"/>
      <c r="BB104" s="111"/>
      <c r="BC104" s="111"/>
      <c r="BD104" s="111"/>
      <c r="BE104" s="25"/>
      <c r="BF104" s="25"/>
      <c r="BG104" s="105">
        <v>15832122.380000001</v>
      </c>
      <c r="BH104" s="105">
        <v>0</v>
      </c>
      <c r="BI104" s="32" t="s">
        <v>169</v>
      </c>
      <c r="BJ104" s="111"/>
      <c r="BK104" s="32" t="s">
        <v>74</v>
      </c>
      <c r="BL104" s="105" t="s">
        <v>308</v>
      </c>
      <c r="BM104" s="32">
        <v>71319321</v>
      </c>
      <c r="BN104" s="111"/>
      <c r="BO104" s="111"/>
      <c r="BP104" s="11">
        <f t="shared" si="3"/>
        <v>245</v>
      </c>
      <c r="BQ104" s="111"/>
      <c r="BR104" s="58"/>
    </row>
    <row r="105" spans="1:70" s="32" customFormat="1" ht="60" x14ac:dyDescent="0.25">
      <c r="A105" s="32" t="s">
        <v>105</v>
      </c>
      <c r="B105" s="31">
        <v>42825</v>
      </c>
      <c r="C105" s="32" t="s">
        <v>67</v>
      </c>
      <c r="D105" s="107" t="s">
        <v>366</v>
      </c>
      <c r="E105" s="31">
        <v>42825</v>
      </c>
      <c r="F105" s="107" t="s">
        <v>290</v>
      </c>
      <c r="G105" s="107" t="s">
        <v>290</v>
      </c>
      <c r="H105" s="107">
        <v>800000462</v>
      </c>
      <c r="I105" s="32" t="s">
        <v>296</v>
      </c>
      <c r="J105" s="107" t="s">
        <v>366</v>
      </c>
      <c r="K105" s="32" t="s">
        <v>72</v>
      </c>
      <c r="L105" s="32" t="s">
        <v>73</v>
      </c>
      <c r="M105" s="32" t="s">
        <v>74</v>
      </c>
      <c r="N105" s="32" t="s">
        <v>74</v>
      </c>
      <c r="O105" s="32" t="s">
        <v>75</v>
      </c>
      <c r="P105" s="32" t="s">
        <v>76</v>
      </c>
      <c r="Q105" s="108" t="s">
        <v>291</v>
      </c>
      <c r="R105" s="36">
        <v>22126853.489999998</v>
      </c>
      <c r="S105" s="109" t="s">
        <v>292</v>
      </c>
      <c r="T105" s="32" t="s">
        <v>293</v>
      </c>
      <c r="U105" s="32" t="s">
        <v>655</v>
      </c>
      <c r="V105" s="32" t="s">
        <v>80</v>
      </c>
      <c r="W105" s="110">
        <v>43069</v>
      </c>
      <c r="X105" s="107" t="s">
        <v>666</v>
      </c>
      <c r="Y105" s="107" t="s">
        <v>74</v>
      </c>
      <c r="Z105" s="107" t="s">
        <v>74</v>
      </c>
      <c r="AA105" s="107" t="s">
        <v>74</v>
      </c>
      <c r="AB105" s="107" t="s">
        <v>74</v>
      </c>
      <c r="AC105" s="32" t="s">
        <v>676</v>
      </c>
      <c r="AD105" s="111" t="s">
        <v>300</v>
      </c>
      <c r="AE105" s="31">
        <v>42825</v>
      </c>
      <c r="AF105" s="32" t="s">
        <v>680</v>
      </c>
      <c r="AG105" s="105" t="s">
        <v>701</v>
      </c>
      <c r="AH105" s="32">
        <v>901031838</v>
      </c>
      <c r="AI105" s="32">
        <v>6</v>
      </c>
      <c r="AJ105" s="105" t="s">
        <v>294</v>
      </c>
      <c r="AK105" s="105" t="s">
        <v>290</v>
      </c>
      <c r="AL105" s="105" t="s">
        <v>290</v>
      </c>
      <c r="AM105" s="105" t="s">
        <v>290</v>
      </c>
      <c r="AN105" s="105" t="s">
        <v>290</v>
      </c>
      <c r="AO105" s="36">
        <v>21680601.079999998</v>
      </c>
      <c r="AP105" s="105" t="s">
        <v>295</v>
      </c>
      <c r="AQ105" s="31">
        <v>42825</v>
      </c>
      <c r="AR105" s="110">
        <v>43189</v>
      </c>
      <c r="AS105" s="32" t="s">
        <v>80</v>
      </c>
      <c r="AT105" s="111"/>
      <c r="AU105" s="111"/>
      <c r="AV105" s="113"/>
      <c r="AW105" s="111"/>
      <c r="AX105" s="113"/>
      <c r="AY105" s="111"/>
      <c r="AZ105" s="25"/>
      <c r="BA105" s="111"/>
      <c r="BB105" s="111"/>
      <c r="BC105" s="111"/>
      <c r="BD105" s="111"/>
      <c r="BE105" s="25"/>
      <c r="BF105" s="25"/>
      <c r="BG105" s="105">
        <v>3241842</v>
      </c>
      <c r="BH105" s="105">
        <v>18885111.489999998</v>
      </c>
      <c r="BI105" s="32" t="s">
        <v>169</v>
      </c>
      <c r="BJ105" s="111"/>
      <c r="BK105" s="32" t="s">
        <v>74</v>
      </c>
      <c r="BL105" s="105" t="s">
        <v>135</v>
      </c>
      <c r="BM105" s="32">
        <v>42900507</v>
      </c>
      <c r="BN105" s="111"/>
      <c r="BO105" s="111"/>
      <c r="BP105" s="11">
        <f t="shared" si="3"/>
        <v>244</v>
      </c>
      <c r="BQ105" s="111"/>
      <c r="BR105" s="58"/>
    </row>
    <row r="106" spans="1:70" s="32" customFormat="1" ht="36" x14ac:dyDescent="0.25">
      <c r="A106" s="32" t="s">
        <v>105</v>
      </c>
      <c r="B106" s="31">
        <v>42823</v>
      </c>
      <c r="C106" s="32" t="s">
        <v>67</v>
      </c>
      <c r="D106" s="107" t="s">
        <v>366</v>
      </c>
      <c r="E106" s="31">
        <v>42845</v>
      </c>
      <c r="F106" s="107" t="s">
        <v>290</v>
      </c>
      <c r="G106" s="107" t="s">
        <v>290</v>
      </c>
      <c r="H106" s="107">
        <v>100001256</v>
      </c>
      <c r="I106" s="32" t="s">
        <v>296</v>
      </c>
      <c r="J106" s="107" t="s">
        <v>366</v>
      </c>
      <c r="K106" s="32" t="s">
        <v>72</v>
      </c>
      <c r="L106" s="32" t="s">
        <v>73</v>
      </c>
      <c r="M106" s="32" t="s">
        <v>74</v>
      </c>
      <c r="N106" s="32" t="s">
        <v>74</v>
      </c>
      <c r="O106" s="32" t="s">
        <v>75</v>
      </c>
      <c r="P106" s="32" t="s">
        <v>76</v>
      </c>
      <c r="Q106" s="108" t="s">
        <v>348</v>
      </c>
      <c r="R106" s="36">
        <v>32993940</v>
      </c>
      <c r="S106" s="109">
        <v>6517</v>
      </c>
      <c r="T106" s="32" t="s">
        <v>102</v>
      </c>
      <c r="U106" s="32" t="s">
        <v>642</v>
      </c>
      <c r="V106" s="31" t="s">
        <v>79</v>
      </c>
      <c r="W106" s="110">
        <v>43069</v>
      </c>
      <c r="X106" s="107" t="s">
        <v>666</v>
      </c>
      <c r="Y106" s="107" t="s">
        <v>74</v>
      </c>
      <c r="Z106" s="107" t="s">
        <v>74</v>
      </c>
      <c r="AA106" s="107" t="s">
        <v>74</v>
      </c>
      <c r="AB106" s="107" t="s">
        <v>74</v>
      </c>
      <c r="AC106" s="32" t="s">
        <v>676</v>
      </c>
      <c r="AD106" s="111" t="s">
        <v>349</v>
      </c>
      <c r="AE106" s="31">
        <v>42845</v>
      </c>
      <c r="AF106" s="32">
        <v>4200001636</v>
      </c>
      <c r="AG106" s="105" t="s">
        <v>699</v>
      </c>
      <c r="AH106" s="32">
        <v>830073623</v>
      </c>
      <c r="AJ106" s="105" t="s">
        <v>310</v>
      </c>
      <c r="AK106" s="105" t="s">
        <v>290</v>
      </c>
      <c r="AL106" s="105" t="s">
        <v>290</v>
      </c>
      <c r="AM106" s="105" t="s">
        <v>290</v>
      </c>
      <c r="AN106" s="105" t="s">
        <v>290</v>
      </c>
      <c r="AO106" s="36">
        <v>32874940</v>
      </c>
      <c r="AP106" s="32">
        <v>42017</v>
      </c>
      <c r="AQ106" s="31">
        <v>42846</v>
      </c>
      <c r="AR106" s="110">
        <v>43189</v>
      </c>
      <c r="AS106" s="32" t="s">
        <v>79</v>
      </c>
      <c r="AT106" s="111"/>
      <c r="AU106" s="111"/>
      <c r="AV106" s="113"/>
      <c r="AW106" s="111"/>
      <c r="AX106" s="113"/>
      <c r="AY106" s="111"/>
      <c r="AZ106" s="25"/>
      <c r="BA106" s="111"/>
      <c r="BB106" s="111"/>
      <c r="BC106" s="111"/>
      <c r="BD106" s="111"/>
      <c r="BE106" s="25"/>
      <c r="BF106" s="25"/>
      <c r="BG106" s="105">
        <v>32874940</v>
      </c>
      <c r="BH106" s="105">
        <v>0</v>
      </c>
      <c r="BI106" s="32" t="s">
        <v>169</v>
      </c>
      <c r="BJ106" s="111"/>
      <c r="BK106" s="32" t="s">
        <v>74</v>
      </c>
      <c r="BL106" s="105" t="s">
        <v>308</v>
      </c>
      <c r="BM106" s="32">
        <v>71319321</v>
      </c>
      <c r="BN106" s="111"/>
      <c r="BO106" s="111"/>
      <c r="BP106" s="11">
        <f t="shared" si="3"/>
        <v>224</v>
      </c>
      <c r="BQ106" s="111"/>
      <c r="BR106" s="58"/>
    </row>
    <row r="107" spans="1:70" s="32" customFormat="1" ht="60" x14ac:dyDescent="0.25">
      <c r="A107" s="32" t="s">
        <v>66</v>
      </c>
      <c r="B107" s="31">
        <v>42899</v>
      </c>
      <c r="C107" s="32" t="s">
        <v>67</v>
      </c>
      <c r="D107" s="31">
        <v>42899</v>
      </c>
      <c r="E107" s="31">
        <v>42944</v>
      </c>
      <c r="F107" s="59" t="s">
        <v>507</v>
      </c>
      <c r="G107" s="31">
        <v>42955</v>
      </c>
      <c r="H107" s="32" t="s">
        <v>69</v>
      </c>
      <c r="I107" s="32" t="s">
        <v>296</v>
      </c>
      <c r="J107" s="32" t="s">
        <v>71</v>
      </c>
      <c r="K107" s="32" t="s">
        <v>72</v>
      </c>
      <c r="L107" s="32" t="s">
        <v>73</v>
      </c>
      <c r="M107" s="32" t="s">
        <v>74</v>
      </c>
      <c r="N107" s="32" t="s">
        <v>74</v>
      </c>
      <c r="O107" s="32" t="s">
        <v>75</v>
      </c>
      <c r="P107" s="32" t="s">
        <v>76</v>
      </c>
      <c r="Q107" s="32" t="s">
        <v>629</v>
      </c>
      <c r="R107" s="36">
        <v>65000000</v>
      </c>
      <c r="S107" s="32">
        <v>7717</v>
      </c>
      <c r="T107" s="32" t="s">
        <v>518</v>
      </c>
      <c r="U107" s="32" t="s">
        <v>510</v>
      </c>
      <c r="V107" s="32" t="s">
        <v>79</v>
      </c>
      <c r="W107" s="31">
        <v>43069</v>
      </c>
      <c r="X107" s="107" t="s">
        <v>667</v>
      </c>
      <c r="Y107" s="107" t="s">
        <v>80</v>
      </c>
      <c r="Z107" s="107" t="s">
        <v>74</v>
      </c>
      <c r="AA107" s="107" t="s">
        <v>74</v>
      </c>
      <c r="AB107" s="107" t="s">
        <v>74</v>
      </c>
      <c r="AC107" s="32" t="s">
        <v>677</v>
      </c>
      <c r="AD107" s="32" t="s">
        <v>179</v>
      </c>
      <c r="AE107" s="32" t="s">
        <v>179</v>
      </c>
      <c r="AF107" s="32" t="s">
        <v>179</v>
      </c>
      <c r="AG107" s="32" t="s">
        <v>179</v>
      </c>
      <c r="AH107" s="32" t="s">
        <v>179</v>
      </c>
      <c r="AI107" s="32" t="s">
        <v>179</v>
      </c>
      <c r="AJ107" s="32" t="s">
        <v>179</v>
      </c>
      <c r="AK107" s="32" t="s">
        <v>179</v>
      </c>
      <c r="AL107" s="32" t="s">
        <v>179</v>
      </c>
      <c r="AM107" s="32" t="s">
        <v>179</v>
      </c>
      <c r="AN107" s="32" t="s">
        <v>179</v>
      </c>
      <c r="AO107" s="32" t="s">
        <v>179</v>
      </c>
      <c r="AP107" s="32" t="s">
        <v>179</v>
      </c>
      <c r="AQ107" s="32" t="s">
        <v>179</v>
      </c>
      <c r="AR107" s="32" t="s">
        <v>179</v>
      </c>
      <c r="AS107" s="32" t="s">
        <v>179</v>
      </c>
      <c r="AT107" s="32" t="s">
        <v>179</v>
      </c>
      <c r="AU107" s="32" t="s">
        <v>179</v>
      </c>
      <c r="AV107" s="32" t="s">
        <v>179</v>
      </c>
      <c r="AW107" s="32" t="s">
        <v>179</v>
      </c>
      <c r="AX107" s="32" t="s">
        <v>179</v>
      </c>
      <c r="AY107" s="32" t="s">
        <v>179</v>
      </c>
      <c r="AZ107" s="32" t="s">
        <v>179</v>
      </c>
      <c r="BA107" s="32" t="s">
        <v>179</v>
      </c>
      <c r="BB107" s="32" t="s">
        <v>179</v>
      </c>
      <c r="BC107" s="32" t="s">
        <v>179</v>
      </c>
      <c r="BD107" s="32" t="s">
        <v>179</v>
      </c>
      <c r="BE107" s="32" t="s">
        <v>179</v>
      </c>
      <c r="BF107" s="32" t="s">
        <v>179</v>
      </c>
      <c r="BG107" s="32" t="s">
        <v>179</v>
      </c>
      <c r="BH107" s="32" t="s">
        <v>179</v>
      </c>
      <c r="BI107" s="32" t="s">
        <v>179</v>
      </c>
      <c r="BJ107" s="32" t="s">
        <v>179</v>
      </c>
      <c r="BK107" s="32" t="s">
        <v>179</v>
      </c>
      <c r="BL107" s="32" t="s">
        <v>179</v>
      </c>
      <c r="BM107" s="32" t="s">
        <v>179</v>
      </c>
      <c r="BN107" s="32" t="s">
        <v>179</v>
      </c>
      <c r="BO107" s="32" t="s">
        <v>179</v>
      </c>
      <c r="BP107" s="11" t="e">
        <f t="shared" si="3"/>
        <v>#VALUE!</v>
      </c>
      <c r="BR107" s="58"/>
    </row>
    <row r="108" spans="1:70" s="32" customFormat="1" ht="72" x14ac:dyDescent="0.25">
      <c r="A108" s="32" t="s">
        <v>66</v>
      </c>
      <c r="B108" s="31">
        <v>42962</v>
      </c>
      <c r="C108" s="32" t="s">
        <v>67</v>
      </c>
      <c r="D108" s="31">
        <v>42948</v>
      </c>
      <c r="E108" s="31">
        <v>42965</v>
      </c>
      <c r="F108" s="59" t="s">
        <v>512</v>
      </c>
      <c r="G108" s="31">
        <v>42957</v>
      </c>
      <c r="H108" s="32">
        <v>100001408</v>
      </c>
      <c r="I108" s="32" t="s">
        <v>296</v>
      </c>
      <c r="J108" s="32" t="s">
        <v>71</v>
      </c>
      <c r="K108" s="32" t="s">
        <v>72</v>
      </c>
      <c r="L108" s="32" t="s">
        <v>73</v>
      </c>
      <c r="M108" s="32" t="s">
        <v>74</v>
      </c>
      <c r="N108" s="32" t="s">
        <v>74</v>
      </c>
      <c r="O108" s="32" t="s">
        <v>75</v>
      </c>
      <c r="P108" s="32" t="s">
        <v>76</v>
      </c>
      <c r="Q108" s="108" t="s">
        <v>630</v>
      </c>
      <c r="R108" s="36">
        <v>600000000</v>
      </c>
      <c r="S108" s="32">
        <v>7717</v>
      </c>
      <c r="T108" s="32" t="s">
        <v>334</v>
      </c>
      <c r="U108" s="32" t="s">
        <v>510</v>
      </c>
      <c r="V108" s="32" t="s">
        <v>79</v>
      </c>
      <c r="W108" s="31">
        <v>43076</v>
      </c>
      <c r="X108" s="32" t="s">
        <v>668</v>
      </c>
      <c r="Y108" s="107" t="s">
        <v>80</v>
      </c>
      <c r="Z108" s="32" t="s">
        <v>81</v>
      </c>
      <c r="AA108" s="32" t="s">
        <v>82</v>
      </c>
      <c r="AB108" s="32" t="s">
        <v>83</v>
      </c>
      <c r="AC108" s="32" t="s">
        <v>676</v>
      </c>
      <c r="AD108" s="32" t="s">
        <v>502</v>
      </c>
      <c r="AE108" s="31">
        <v>42976</v>
      </c>
      <c r="AF108" s="32">
        <v>4200001826</v>
      </c>
      <c r="AG108" s="32" t="s">
        <v>702</v>
      </c>
      <c r="AH108" s="32">
        <v>70810289</v>
      </c>
      <c r="AI108" s="32">
        <v>1</v>
      </c>
      <c r="AJ108" s="32" t="s">
        <v>549</v>
      </c>
      <c r="AK108" s="32" t="s">
        <v>564</v>
      </c>
      <c r="AL108" s="32" t="s">
        <v>358</v>
      </c>
      <c r="AM108" s="32" t="s">
        <v>550</v>
      </c>
      <c r="AN108" s="31">
        <v>42976</v>
      </c>
      <c r="AO108" s="36">
        <v>600000000</v>
      </c>
      <c r="AP108" s="32">
        <v>97717</v>
      </c>
      <c r="AQ108" s="31">
        <v>42976</v>
      </c>
      <c r="AR108" s="31">
        <v>43197</v>
      </c>
      <c r="AS108" s="32" t="s">
        <v>79</v>
      </c>
      <c r="AT108" s="31">
        <v>43060</v>
      </c>
      <c r="AU108" s="32" t="s">
        <v>273</v>
      </c>
      <c r="AV108" s="36" t="s">
        <v>780</v>
      </c>
      <c r="AW108" s="31" t="s">
        <v>781</v>
      </c>
      <c r="AX108" s="36" t="s">
        <v>780</v>
      </c>
      <c r="AY108" s="31">
        <v>43120</v>
      </c>
      <c r="AZ108" s="32" t="s">
        <v>782</v>
      </c>
      <c r="BA108" s="32" t="s">
        <v>564</v>
      </c>
      <c r="BB108" s="31">
        <v>43069</v>
      </c>
      <c r="BC108" s="31">
        <v>44336</v>
      </c>
      <c r="BD108" s="36">
        <v>315000000</v>
      </c>
      <c r="BE108" s="32" t="s">
        <v>783</v>
      </c>
      <c r="BF108" s="105">
        <v>900000000</v>
      </c>
      <c r="BG108" s="105">
        <v>0</v>
      </c>
      <c r="BH108" s="32">
        <v>0</v>
      </c>
      <c r="BI108" s="32" t="s">
        <v>169</v>
      </c>
      <c r="BK108" s="32" t="s">
        <v>74</v>
      </c>
      <c r="BL108" s="32" t="s">
        <v>90</v>
      </c>
      <c r="BM108" s="106">
        <v>1040356604</v>
      </c>
      <c r="BP108" s="11">
        <f t="shared" si="3"/>
        <v>100</v>
      </c>
      <c r="BQ108" s="32">
        <v>100001646</v>
      </c>
      <c r="BR108" s="58">
        <v>4200002105</v>
      </c>
    </row>
    <row r="109" spans="1:70" s="32" customFormat="1" ht="84" x14ac:dyDescent="0.25">
      <c r="A109" s="32" t="s">
        <v>500</v>
      </c>
      <c r="B109" s="31">
        <v>42962</v>
      </c>
      <c r="C109" s="32" t="s">
        <v>67</v>
      </c>
      <c r="D109" s="31">
        <v>42922</v>
      </c>
      <c r="E109" s="31">
        <v>42951</v>
      </c>
      <c r="F109" s="32" t="s">
        <v>516</v>
      </c>
      <c r="G109" s="31">
        <v>42957</v>
      </c>
      <c r="H109" s="32">
        <v>400001069</v>
      </c>
      <c r="I109" s="32" t="s">
        <v>91</v>
      </c>
      <c r="J109" s="32" t="s">
        <v>91</v>
      </c>
      <c r="K109" s="32" t="s">
        <v>72</v>
      </c>
      <c r="L109" s="32" t="s">
        <v>73</v>
      </c>
      <c r="M109" s="32" t="s">
        <v>74</v>
      </c>
      <c r="N109" s="32" t="s">
        <v>74</v>
      </c>
      <c r="O109" s="32" t="s">
        <v>75</v>
      </c>
      <c r="P109" s="32" t="s">
        <v>76</v>
      </c>
      <c r="Q109" s="108" t="s">
        <v>631</v>
      </c>
      <c r="R109" s="36">
        <v>24700000</v>
      </c>
      <c r="S109" s="32">
        <v>5317</v>
      </c>
      <c r="T109" s="32" t="s">
        <v>78</v>
      </c>
      <c r="U109" s="32" t="s">
        <v>269</v>
      </c>
      <c r="V109" s="32" t="s">
        <v>79</v>
      </c>
      <c r="W109" s="31">
        <v>43076</v>
      </c>
      <c r="X109" s="32" t="s">
        <v>669</v>
      </c>
      <c r="Y109" s="107" t="s">
        <v>80</v>
      </c>
      <c r="Z109" s="32" t="s">
        <v>365</v>
      </c>
      <c r="AA109" s="32" t="s">
        <v>82</v>
      </c>
      <c r="AB109" s="32" t="s">
        <v>74</v>
      </c>
      <c r="AC109" s="32" t="s">
        <v>676</v>
      </c>
      <c r="AD109" s="32" t="s">
        <v>501</v>
      </c>
      <c r="AE109" s="31">
        <v>42972</v>
      </c>
      <c r="AF109" s="32">
        <v>5100001691</v>
      </c>
      <c r="AG109" s="32" t="s">
        <v>703</v>
      </c>
      <c r="AH109" s="32">
        <v>15321303</v>
      </c>
      <c r="AI109" s="32">
        <v>9</v>
      </c>
      <c r="AJ109" s="32" t="s">
        <v>542</v>
      </c>
      <c r="AK109" s="32" t="s">
        <v>543</v>
      </c>
      <c r="AL109" s="32" t="s">
        <v>168</v>
      </c>
      <c r="AM109" s="32" t="s">
        <v>544</v>
      </c>
      <c r="AN109" s="31">
        <v>42972</v>
      </c>
      <c r="AO109" s="36">
        <v>24700000</v>
      </c>
      <c r="AP109" s="32">
        <v>97417</v>
      </c>
      <c r="AQ109" s="31">
        <v>42972</v>
      </c>
      <c r="AR109" s="31">
        <v>43197</v>
      </c>
      <c r="AS109" s="32" t="s">
        <v>79</v>
      </c>
      <c r="AT109" s="31">
        <v>43075</v>
      </c>
      <c r="AU109" s="32" t="s">
        <v>772</v>
      </c>
      <c r="AV109" s="36">
        <v>11115000</v>
      </c>
      <c r="AW109" s="31">
        <v>43076</v>
      </c>
      <c r="AX109" s="36">
        <v>11115000</v>
      </c>
      <c r="AY109" s="31">
        <v>43189</v>
      </c>
      <c r="AZ109" s="32">
        <v>118817</v>
      </c>
      <c r="BA109" s="32" t="s">
        <v>543</v>
      </c>
      <c r="BB109" s="31">
        <v>43082</v>
      </c>
      <c r="BC109" s="31">
        <v>44172</v>
      </c>
      <c r="BD109" s="36">
        <v>8953750</v>
      </c>
      <c r="BE109" s="32">
        <v>2417</v>
      </c>
      <c r="BF109" s="36">
        <v>35815000</v>
      </c>
      <c r="BG109" s="105">
        <v>24700000</v>
      </c>
      <c r="BH109" s="32">
        <v>0</v>
      </c>
      <c r="BI109" s="32" t="s">
        <v>169</v>
      </c>
      <c r="BK109" s="32" t="s">
        <v>74</v>
      </c>
      <c r="BL109" s="32" t="s">
        <v>258</v>
      </c>
      <c r="BM109" s="32">
        <v>43264043</v>
      </c>
      <c r="BP109" s="11">
        <f t="shared" si="3"/>
        <v>104</v>
      </c>
      <c r="BR109" s="58"/>
    </row>
    <row r="110" spans="1:70" s="32" customFormat="1" ht="60" x14ac:dyDescent="0.25">
      <c r="A110" s="32" t="s">
        <v>66</v>
      </c>
      <c r="B110" s="31">
        <v>42962</v>
      </c>
      <c r="C110" s="32" t="s">
        <v>255</v>
      </c>
      <c r="D110" s="31">
        <v>42957</v>
      </c>
      <c r="E110" s="31">
        <v>42957</v>
      </c>
      <c r="F110" s="32" t="s">
        <v>517</v>
      </c>
      <c r="G110" s="31">
        <v>43069</v>
      </c>
      <c r="H110" s="32" t="s">
        <v>69</v>
      </c>
      <c r="I110" s="32" t="s">
        <v>91</v>
      </c>
      <c r="J110" s="32" t="s">
        <v>91</v>
      </c>
      <c r="K110" s="32" t="s">
        <v>72</v>
      </c>
      <c r="L110" s="32" t="s">
        <v>73</v>
      </c>
      <c r="M110" s="32" t="s">
        <v>74</v>
      </c>
      <c r="N110" s="32" t="s">
        <v>74</v>
      </c>
      <c r="O110" s="32" t="s">
        <v>75</v>
      </c>
      <c r="P110" s="32" t="s">
        <v>76</v>
      </c>
      <c r="Q110" s="108" t="s">
        <v>596</v>
      </c>
      <c r="R110" s="36">
        <v>60000000</v>
      </c>
      <c r="S110" s="32">
        <v>7717</v>
      </c>
      <c r="T110" s="32" t="s">
        <v>334</v>
      </c>
      <c r="U110" s="32" t="s">
        <v>510</v>
      </c>
      <c r="V110" s="32" t="s">
        <v>79</v>
      </c>
      <c r="W110" s="31">
        <v>43069</v>
      </c>
      <c r="X110" s="107" t="s">
        <v>667</v>
      </c>
      <c r="Y110" s="107" t="s">
        <v>74</v>
      </c>
      <c r="Z110" s="32" t="s">
        <v>74</v>
      </c>
      <c r="AA110" s="32" t="s">
        <v>74</v>
      </c>
      <c r="AB110" s="32" t="s">
        <v>74</v>
      </c>
      <c r="AC110" s="32" t="s">
        <v>677</v>
      </c>
      <c r="AD110" s="32" t="s">
        <v>179</v>
      </c>
      <c r="AE110" s="32" t="s">
        <v>179</v>
      </c>
      <c r="AF110" s="32" t="s">
        <v>179</v>
      </c>
      <c r="AG110" s="32" t="s">
        <v>179</v>
      </c>
      <c r="AH110" s="32" t="s">
        <v>179</v>
      </c>
      <c r="AI110" s="32" t="s">
        <v>179</v>
      </c>
      <c r="AJ110" s="32" t="s">
        <v>179</v>
      </c>
      <c r="AK110" s="32" t="s">
        <v>179</v>
      </c>
      <c r="AL110" s="32" t="s">
        <v>179</v>
      </c>
      <c r="AM110" s="32" t="s">
        <v>179</v>
      </c>
      <c r="AN110" s="32" t="s">
        <v>179</v>
      </c>
      <c r="AO110" s="32" t="s">
        <v>179</v>
      </c>
      <c r="AP110" s="32" t="s">
        <v>179</v>
      </c>
      <c r="AQ110" s="32" t="s">
        <v>179</v>
      </c>
      <c r="AR110" s="32" t="s">
        <v>179</v>
      </c>
      <c r="AS110" s="32" t="s">
        <v>179</v>
      </c>
      <c r="AT110" s="32" t="s">
        <v>179</v>
      </c>
      <c r="AU110" s="32" t="s">
        <v>179</v>
      </c>
      <c r="AV110" s="32" t="s">
        <v>179</v>
      </c>
      <c r="AW110" s="32" t="s">
        <v>179</v>
      </c>
      <c r="AX110" s="32" t="s">
        <v>179</v>
      </c>
      <c r="AY110" s="32" t="s">
        <v>179</v>
      </c>
      <c r="AZ110" s="32" t="s">
        <v>179</v>
      </c>
      <c r="BA110" s="32" t="s">
        <v>179</v>
      </c>
      <c r="BB110" s="32" t="s">
        <v>179</v>
      </c>
      <c r="BC110" s="32" t="s">
        <v>179</v>
      </c>
      <c r="BD110" s="32" t="s">
        <v>179</v>
      </c>
      <c r="BE110" s="32" t="s">
        <v>179</v>
      </c>
      <c r="BF110" s="32" t="s">
        <v>179</v>
      </c>
      <c r="BG110" s="32" t="s">
        <v>179</v>
      </c>
      <c r="BH110" s="32" t="s">
        <v>179</v>
      </c>
      <c r="BI110" s="32" t="s">
        <v>179</v>
      </c>
      <c r="BJ110" s="32" t="s">
        <v>179</v>
      </c>
      <c r="BK110" s="32" t="s">
        <v>179</v>
      </c>
      <c r="BL110" s="32" t="s">
        <v>179</v>
      </c>
      <c r="BM110" s="32" t="s">
        <v>179</v>
      </c>
      <c r="BN110" s="32" t="s">
        <v>179</v>
      </c>
      <c r="BO110" s="32" t="s">
        <v>179</v>
      </c>
      <c r="BP110" s="11" t="e">
        <f t="shared" si="3"/>
        <v>#VALUE!</v>
      </c>
      <c r="BR110" s="58"/>
    </row>
    <row r="111" spans="1:70" s="32" customFormat="1" ht="60" x14ac:dyDescent="0.25">
      <c r="A111" s="32" t="s">
        <v>66</v>
      </c>
      <c r="B111" s="31">
        <v>42971</v>
      </c>
      <c r="C111" s="32" t="s">
        <v>67</v>
      </c>
      <c r="D111" s="31">
        <v>42970</v>
      </c>
      <c r="E111" s="31">
        <v>42978</v>
      </c>
      <c r="F111" s="59" t="s">
        <v>524</v>
      </c>
      <c r="G111" s="31">
        <v>42971</v>
      </c>
      <c r="H111" s="32" t="s">
        <v>69</v>
      </c>
      <c r="I111" s="32" t="s">
        <v>296</v>
      </c>
      <c r="J111" s="32" t="s">
        <v>71</v>
      </c>
      <c r="K111" s="32" t="s">
        <v>72</v>
      </c>
      <c r="L111" s="32" t="s">
        <v>73</v>
      </c>
      <c r="M111" s="32" t="s">
        <v>74</v>
      </c>
      <c r="N111" s="32" t="s">
        <v>74</v>
      </c>
      <c r="O111" s="32" t="s">
        <v>75</v>
      </c>
      <c r="P111" s="32" t="s">
        <v>76</v>
      </c>
      <c r="Q111" s="108" t="s">
        <v>632</v>
      </c>
      <c r="R111" s="36">
        <v>300000000</v>
      </c>
      <c r="S111" s="32">
        <v>7717</v>
      </c>
      <c r="T111" s="32" t="s">
        <v>334</v>
      </c>
      <c r="U111" s="32" t="s">
        <v>510</v>
      </c>
      <c r="V111" s="32" t="s">
        <v>80</v>
      </c>
      <c r="W111" s="31">
        <v>43076</v>
      </c>
      <c r="X111" s="107" t="s">
        <v>670</v>
      </c>
      <c r="Y111" s="32" t="s">
        <v>79</v>
      </c>
      <c r="Z111" s="32" t="s">
        <v>81</v>
      </c>
      <c r="AC111" s="32" t="s">
        <v>677</v>
      </c>
      <c r="AD111" s="32" t="s">
        <v>179</v>
      </c>
      <c r="AE111" s="32" t="s">
        <v>179</v>
      </c>
      <c r="AF111" s="32" t="s">
        <v>179</v>
      </c>
      <c r="AG111" s="32" t="s">
        <v>179</v>
      </c>
      <c r="AH111" s="32" t="s">
        <v>179</v>
      </c>
      <c r="AI111" s="32" t="s">
        <v>179</v>
      </c>
      <c r="AJ111" s="32" t="s">
        <v>179</v>
      </c>
      <c r="AK111" s="32" t="s">
        <v>179</v>
      </c>
      <c r="AL111" s="32" t="s">
        <v>179</v>
      </c>
      <c r="AM111" s="32" t="s">
        <v>179</v>
      </c>
      <c r="AN111" s="32" t="s">
        <v>179</v>
      </c>
      <c r="AO111" s="32" t="s">
        <v>179</v>
      </c>
      <c r="AP111" s="32" t="s">
        <v>179</v>
      </c>
      <c r="AQ111" s="32" t="s">
        <v>179</v>
      </c>
      <c r="AR111" s="32" t="s">
        <v>179</v>
      </c>
      <c r="AS111" s="32" t="s">
        <v>179</v>
      </c>
      <c r="AT111" s="32" t="s">
        <v>179</v>
      </c>
      <c r="AU111" s="32" t="s">
        <v>179</v>
      </c>
      <c r="AV111" s="32" t="s">
        <v>179</v>
      </c>
      <c r="AW111" s="32" t="s">
        <v>179</v>
      </c>
      <c r="AX111" s="32" t="s">
        <v>179</v>
      </c>
      <c r="AY111" s="32" t="s">
        <v>179</v>
      </c>
      <c r="AZ111" s="32" t="s">
        <v>179</v>
      </c>
      <c r="BA111" s="32" t="s">
        <v>179</v>
      </c>
      <c r="BB111" s="32" t="s">
        <v>179</v>
      </c>
      <c r="BC111" s="32" t="s">
        <v>179</v>
      </c>
      <c r="BD111" s="32" t="s">
        <v>179</v>
      </c>
      <c r="BE111" s="32" t="s">
        <v>179</v>
      </c>
      <c r="BF111" s="32" t="s">
        <v>179</v>
      </c>
      <c r="BG111" s="32" t="s">
        <v>179</v>
      </c>
      <c r="BH111" s="32" t="s">
        <v>179</v>
      </c>
      <c r="BI111" s="32" t="s">
        <v>179</v>
      </c>
      <c r="BJ111" s="32" t="s">
        <v>179</v>
      </c>
      <c r="BK111" s="32" t="s">
        <v>179</v>
      </c>
      <c r="BL111" s="32" t="s">
        <v>179</v>
      </c>
      <c r="BM111" s="32" t="s">
        <v>179</v>
      </c>
      <c r="BN111" s="32" t="s">
        <v>179</v>
      </c>
      <c r="BO111" s="32" t="s">
        <v>179</v>
      </c>
      <c r="BP111" s="11" t="e">
        <f t="shared" si="3"/>
        <v>#VALUE!</v>
      </c>
      <c r="BR111" s="58"/>
    </row>
    <row r="112" spans="1:70" s="32" customFormat="1" ht="60" x14ac:dyDescent="0.25">
      <c r="A112" s="32" t="s">
        <v>66</v>
      </c>
      <c r="B112" s="31">
        <v>42971</v>
      </c>
      <c r="C112" s="32" t="s">
        <v>67</v>
      </c>
      <c r="D112" s="31">
        <v>42963</v>
      </c>
      <c r="E112" s="31">
        <v>42975</v>
      </c>
      <c r="F112" s="59" t="s">
        <v>525</v>
      </c>
      <c r="G112" s="31">
        <v>42971</v>
      </c>
      <c r="H112" s="32">
        <v>100001432</v>
      </c>
      <c r="I112" s="32" t="s">
        <v>296</v>
      </c>
      <c r="J112" s="32" t="s">
        <v>71</v>
      </c>
      <c r="K112" s="32" t="s">
        <v>72</v>
      </c>
      <c r="L112" s="32" t="s">
        <v>73</v>
      </c>
      <c r="M112" s="32" t="s">
        <v>74</v>
      </c>
      <c r="N112" s="32" t="s">
        <v>74</v>
      </c>
      <c r="O112" s="32" t="s">
        <v>75</v>
      </c>
      <c r="P112" s="32" t="s">
        <v>76</v>
      </c>
      <c r="Q112" s="108" t="s">
        <v>594</v>
      </c>
      <c r="R112" s="36">
        <v>500000000</v>
      </c>
      <c r="S112" s="32">
        <v>7717</v>
      </c>
      <c r="T112" s="32" t="s">
        <v>334</v>
      </c>
      <c r="U112" s="32" t="s">
        <v>510</v>
      </c>
      <c r="V112" s="32" t="s">
        <v>80</v>
      </c>
      <c r="W112" s="31">
        <v>43076</v>
      </c>
      <c r="X112" s="107" t="s">
        <v>513</v>
      </c>
      <c r="Y112" s="32" t="s">
        <v>79</v>
      </c>
      <c r="Z112" s="32" t="s">
        <v>81</v>
      </c>
      <c r="AA112" s="32" t="s">
        <v>568</v>
      </c>
      <c r="AB112" s="32" t="s">
        <v>569</v>
      </c>
      <c r="AC112" s="32" t="s">
        <v>676</v>
      </c>
      <c r="AD112" s="32" t="s">
        <v>505</v>
      </c>
      <c r="AE112" s="31">
        <v>42990</v>
      </c>
      <c r="AF112" s="32">
        <v>4200001879</v>
      </c>
      <c r="AG112" s="32" t="s">
        <v>702</v>
      </c>
      <c r="AH112" s="32">
        <v>70810289</v>
      </c>
      <c r="AI112" s="32">
        <v>1</v>
      </c>
      <c r="AJ112" s="32" t="s">
        <v>570</v>
      </c>
      <c r="AK112" s="32" t="s">
        <v>571</v>
      </c>
      <c r="AL112" s="32" t="s">
        <v>384</v>
      </c>
      <c r="AM112" s="32" t="s">
        <v>550</v>
      </c>
      <c r="AN112" s="31">
        <v>42990</v>
      </c>
      <c r="AO112" s="36">
        <v>500000000</v>
      </c>
      <c r="AP112" s="32">
        <v>99517</v>
      </c>
      <c r="AQ112" s="31">
        <v>42990</v>
      </c>
      <c r="AR112" s="31">
        <v>43197</v>
      </c>
      <c r="AS112" s="32" t="s">
        <v>80</v>
      </c>
      <c r="AT112" s="31">
        <v>43063</v>
      </c>
      <c r="AU112" s="32" t="s">
        <v>273</v>
      </c>
      <c r="AV112" s="36">
        <v>40000000</v>
      </c>
      <c r="AW112" s="31">
        <v>43063</v>
      </c>
      <c r="AX112" s="36">
        <v>40000000</v>
      </c>
      <c r="AY112" s="31">
        <v>43159</v>
      </c>
      <c r="AZ112" s="32">
        <v>118817</v>
      </c>
      <c r="BA112" s="32">
        <v>27786</v>
      </c>
      <c r="BB112" s="31">
        <v>43069</v>
      </c>
      <c r="BC112" s="31">
        <v>44255</v>
      </c>
      <c r="BD112" s="36">
        <v>189000000</v>
      </c>
      <c r="BE112" s="32">
        <v>1017</v>
      </c>
      <c r="BF112" s="105">
        <v>540000000</v>
      </c>
      <c r="BG112" s="105">
        <v>0</v>
      </c>
      <c r="BH112" s="32">
        <v>0</v>
      </c>
      <c r="BI112" s="32" t="s">
        <v>169</v>
      </c>
      <c r="BJ112" s="32">
        <v>0</v>
      </c>
      <c r="BK112" s="32" t="s">
        <v>74</v>
      </c>
      <c r="BL112" s="32" t="s">
        <v>90</v>
      </c>
      <c r="BM112" s="106">
        <v>1040356604</v>
      </c>
      <c r="BP112" s="11">
        <f t="shared" si="3"/>
        <v>86</v>
      </c>
      <c r="BR112" s="58"/>
    </row>
    <row r="113" spans="1:70" s="32" customFormat="1" ht="84" x14ac:dyDescent="0.25">
      <c r="A113" s="32" t="s">
        <v>66</v>
      </c>
      <c r="B113" s="31" t="s">
        <v>611</v>
      </c>
      <c r="C113" s="32" t="s">
        <v>67</v>
      </c>
      <c r="D113" s="31">
        <v>42933</v>
      </c>
      <c r="E113" s="31">
        <v>42975</v>
      </c>
      <c r="F113" s="59" t="s">
        <v>526</v>
      </c>
      <c r="G113" s="31">
        <v>42964</v>
      </c>
      <c r="H113" s="32">
        <v>100001433</v>
      </c>
      <c r="I113" s="32" t="s">
        <v>296</v>
      </c>
      <c r="J113" s="32" t="s">
        <v>71</v>
      </c>
      <c r="K113" s="32" t="s">
        <v>72</v>
      </c>
      <c r="L113" s="32" t="s">
        <v>73</v>
      </c>
      <c r="M113" s="32" t="s">
        <v>74</v>
      </c>
      <c r="N113" s="32" t="s">
        <v>74</v>
      </c>
      <c r="O113" s="32" t="s">
        <v>75</v>
      </c>
      <c r="P113" s="32" t="s">
        <v>76</v>
      </c>
      <c r="Q113" s="108" t="s">
        <v>593</v>
      </c>
      <c r="R113" s="36">
        <v>500000000</v>
      </c>
      <c r="S113" s="32">
        <v>7717</v>
      </c>
      <c r="T113" s="32" t="s">
        <v>334</v>
      </c>
      <c r="U113" s="32" t="s">
        <v>510</v>
      </c>
      <c r="V113" s="32" t="s">
        <v>79</v>
      </c>
      <c r="W113" s="31">
        <v>43076</v>
      </c>
      <c r="X113" s="107" t="s">
        <v>667</v>
      </c>
      <c r="Y113" s="32" t="s">
        <v>80</v>
      </c>
      <c r="Z113" s="32" t="s">
        <v>81</v>
      </c>
      <c r="AA113" s="32" t="s">
        <v>82</v>
      </c>
      <c r="AB113" s="32" t="s">
        <v>83</v>
      </c>
      <c r="AC113" s="32" t="s">
        <v>676</v>
      </c>
      <c r="AD113" s="32" t="s">
        <v>504</v>
      </c>
      <c r="AE113" s="31">
        <v>42990</v>
      </c>
      <c r="AF113" s="32">
        <v>4200001877</v>
      </c>
      <c r="AG113" s="32" t="s">
        <v>704</v>
      </c>
      <c r="AH113" s="32">
        <v>21788564</v>
      </c>
      <c r="AI113" s="32">
        <v>0</v>
      </c>
      <c r="AJ113" s="32" t="s">
        <v>572</v>
      </c>
      <c r="AK113" s="32" t="s">
        <v>576</v>
      </c>
      <c r="AL113" s="32" t="s">
        <v>358</v>
      </c>
      <c r="AM113" s="32" t="s">
        <v>550</v>
      </c>
      <c r="AN113" s="31">
        <v>42990</v>
      </c>
      <c r="AO113" s="36">
        <v>500000000</v>
      </c>
      <c r="AP113" s="32">
        <v>99417</v>
      </c>
      <c r="AQ113" s="31">
        <v>42990</v>
      </c>
      <c r="AR113" s="31">
        <v>43197</v>
      </c>
      <c r="AS113" s="32" t="s">
        <v>79</v>
      </c>
      <c r="AT113" s="31">
        <v>43063</v>
      </c>
      <c r="AU113" s="32" t="s">
        <v>273</v>
      </c>
      <c r="AV113" s="36">
        <v>225000000</v>
      </c>
      <c r="AW113" s="31">
        <v>43066</v>
      </c>
      <c r="AX113" s="36">
        <v>225000000</v>
      </c>
      <c r="AY113" s="31">
        <v>43159</v>
      </c>
      <c r="AZ113" s="32">
        <v>118817</v>
      </c>
      <c r="BA113" s="32" t="s">
        <v>576</v>
      </c>
      <c r="BB113" s="31">
        <v>43067</v>
      </c>
      <c r="BC113" s="31">
        <v>44375</v>
      </c>
      <c r="BD113" s="36">
        <v>253750000</v>
      </c>
      <c r="BE113" s="32">
        <v>2217</v>
      </c>
      <c r="BF113" s="105">
        <v>725000000</v>
      </c>
      <c r="BG113" s="105">
        <v>0</v>
      </c>
      <c r="BH113" s="32">
        <v>0</v>
      </c>
      <c r="BI113" s="32" t="s">
        <v>169</v>
      </c>
      <c r="BJ113" s="32">
        <v>0</v>
      </c>
      <c r="BK113" s="32" t="s">
        <v>74</v>
      </c>
      <c r="BL113" s="32" t="s">
        <v>90</v>
      </c>
      <c r="BM113" s="106">
        <v>1040356604</v>
      </c>
      <c r="BP113" s="11">
        <f t="shared" si="3"/>
        <v>86</v>
      </c>
      <c r="BR113" s="58"/>
    </row>
    <row r="114" spans="1:70" s="32" customFormat="1" ht="72" x14ac:dyDescent="0.25">
      <c r="A114" s="32" t="s">
        <v>66</v>
      </c>
      <c r="B114" s="31">
        <v>42965</v>
      </c>
      <c r="C114" s="32" t="s">
        <v>67</v>
      </c>
      <c r="D114" s="31">
        <v>42965</v>
      </c>
      <c r="E114" s="31">
        <v>42976</v>
      </c>
      <c r="F114" s="59" t="s">
        <v>527</v>
      </c>
      <c r="G114" s="31">
        <v>42971</v>
      </c>
      <c r="H114" s="32">
        <v>100001435</v>
      </c>
      <c r="I114" s="32" t="s">
        <v>296</v>
      </c>
      <c r="J114" s="32" t="s">
        <v>71</v>
      </c>
      <c r="K114" s="32" t="s">
        <v>72</v>
      </c>
      <c r="L114" s="32" t="s">
        <v>73</v>
      </c>
      <c r="M114" s="32" t="s">
        <v>74</v>
      </c>
      <c r="N114" s="32" t="s">
        <v>74</v>
      </c>
      <c r="O114" s="32" t="s">
        <v>75</v>
      </c>
      <c r="P114" s="32" t="s">
        <v>76</v>
      </c>
      <c r="Q114" s="32" t="s">
        <v>484</v>
      </c>
      <c r="R114" s="36">
        <v>250000000</v>
      </c>
      <c r="S114" s="32">
        <v>7717</v>
      </c>
      <c r="T114" s="32" t="s">
        <v>334</v>
      </c>
      <c r="U114" s="32" t="s">
        <v>510</v>
      </c>
      <c r="V114" s="32" t="s">
        <v>79</v>
      </c>
      <c r="W114" s="31">
        <v>43076</v>
      </c>
      <c r="X114" s="107" t="s">
        <v>667</v>
      </c>
      <c r="Y114" s="32" t="s">
        <v>80</v>
      </c>
      <c r="Z114" s="32" t="s">
        <v>81</v>
      </c>
      <c r="AB114" s="32" t="s">
        <v>569</v>
      </c>
      <c r="AC114" s="32" t="s">
        <v>676</v>
      </c>
      <c r="AD114" s="32" t="s">
        <v>511</v>
      </c>
      <c r="AE114" s="31">
        <v>42991</v>
      </c>
      <c r="AF114" s="32">
        <v>4200001878</v>
      </c>
      <c r="AG114" s="32" t="s">
        <v>483</v>
      </c>
      <c r="AH114" s="32">
        <v>890920001</v>
      </c>
      <c r="AI114" s="32">
        <v>4</v>
      </c>
      <c r="AJ114" s="32" t="s">
        <v>578</v>
      </c>
      <c r="AK114" s="32" t="s">
        <v>595</v>
      </c>
      <c r="AL114" s="32" t="s">
        <v>164</v>
      </c>
      <c r="AM114" s="32" t="s">
        <v>550</v>
      </c>
      <c r="AN114" s="31">
        <v>42991</v>
      </c>
      <c r="AO114" s="36">
        <v>250000000</v>
      </c>
      <c r="AP114" s="32">
        <v>99917</v>
      </c>
      <c r="AQ114" s="31">
        <v>42992</v>
      </c>
      <c r="AR114" s="31">
        <v>43197</v>
      </c>
      <c r="AS114" s="32" t="s">
        <v>79</v>
      </c>
      <c r="AT114" s="31">
        <v>43063</v>
      </c>
      <c r="AU114" s="32" t="s">
        <v>273</v>
      </c>
      <c r="AV114" s="36">
        <v>60000000</v>
      </c>
      <c r="AW114" s="31">
        <v>43063</v>
      </c>
      <c r="AX114" s="36">
        <v>60000000</v>
      </c>
      <c r="AY114" s="31">
        <v>43131</v>
      </c>
      <c r="AZ114" s="32">
        <v>118817</v>
      </c>
      <c r="BA114" s="32" t="s">
        <v>595</v>
      </c>
      <c r="BB114" s="31">
        <v>43063</v>
      </c>
      <c r="BC114" s="31">
        <v>44228</v>
      </c>
      <c r="BD114" s="36">
        <v>108500000</v>
      </c>
      <c r="BE114" s="32">
        <v>417</v>
      </c>
      <c r="BF114" s="105">
        <v>310000000</v>
      </c>
      <c r="BG114" s="105">
        <v>0</v>
      </c>
      <c r="BH114" s="32">
        <v>0</v>
      </c>
      <c r="BI114" s="32" t="s">
        <v>169</v>
      </c>
      <c r="BJ114" s="32">
        <v>0</v>
      </c>
      <c r="BK114" s="32" t="s">
        <v>74</v>
      </c>
      <c r="BL114" s="32" t="s">
        <v>90</v>
      </c>
      <c r="BM114" s="106">
        <v>1040356604</v>
      </c>
      <c r="BP114" s="11">
        <f t="shared" si="3"/>
        <v>85</v>
      </c>
      <c r="BR114" s="58"/>
    </row>
    <row r="115" spans="1:70" s="32" customFormat="1" ht="60" x14ac:dyDescent="0.25">
      <c r="A115" s="32" t="s">
        <v>66</v>
      </c>
      <c r="B115" s="31">
        <v>42957</v>
      </c>
      <c r="C115" s="32" t="s">
        <v>67</v>
      </c>
      <c r="D115" s="31">
        <v>42957</v>
      </c>
      <c r="E115" s="31">
        <v>42972</v>
      </c>
      <c r="F115" s="59" t="s">
        <v>528</v>
      </c>
      <c r="G115" s="31">
        <v>42976</v>
      </c>
      <c r="H115" s="32" t="s">
        <v>179</v>
      </c>
      <c r="I115" s="32" t="s">
        <v>91</v>
      </c>
      <c r="J115" s="32" t="s">
        <v>91</v>
      </c>
      <c r="K115" s="32" t="s">
        <v>72</v>
      </c>
      <c r="L115" s="32" t="s">
        <v>73</v>
      </c>
      <c r="M115" s="32" t="s">
        <v>74</v>
      </c>
      <c r="N115" s="32" t="s">
        <v>74</v>
      </c>
      <c r="O115" s="32" t="s">
        <v>75</v>
      </c>
      <c r="P115" s="32" t="s">
        <v>76</v>
      </c>
      <c r="Q115" s="32" t="s">
        <v>596</v>
      </c>
      <c r="R115" s="36">
        <v>60000000</v>
      </c>
      <c r="S115" s="32">
        <v>7717</v>
      </c>
      <c r="T115" s="32" t="s">
        <v>334</v>
      </c>
      <c r="U115" s="32" t="s">
        <v>510</v>
      </c>
      <c r="V115" s="32" t="s">
        <v>79</v>
      </c>
      <c r="W115" s="31">
        <v>43069</v>
      </c>
      <c r="X115" s="107" t="s">
        <v>667</v>
      </c>
      <c r="Y115" s="32" t="s">
        <v>80</v>
      </c>
      <c r="Z115" s="32" t="s">
        <v>81</v>
      </c>
      <c r="AB115" s="32" t="s">
        <v>74</v>
      </c>
      <c r="AC115" s="32" t="s">
        <v>677</v>
      </c>
      <c r="AD115" s="32" t="s">
        <v>179</v>
      </c>
      <c r="AE115" s="32" t="s">
        <v>179</v>
      </c>
      <c r="AF115" s="32" t="s">
        <v>179</v>
      </c>
      <c r="AG115" s="32" t="s">
        <v>179</v>
      </c>
      <c r="AH115" s="32" t="s">
        <v>179</v>
      </c>
      <c r="AI115" s="32" t="s">
        <v>179</v>
      </c>
      <c r="AJ115" s="32" t="s">
        <v>179</v>
      </c>
      <c r="AK115" s="32" t="s">
        <v>179</v>
      </c>
      <c r="AL115" s="32" t="s">
        <v>179</v>
      </c>
      <c r="AM115" s="32" t="s">
        <v>179</v>
      </c>
      <c r="AN115" s="32" t="s">
        <v>179</v>
      </c>
      <c r="AO115" s="32" t="s">
        <v>179</v>
      </c>
      <c r="AP115" s="32" t="s">
        <v>179</v>
      </c>
      <c r="AQ115" s="32" t="s">
        <v>179</v>
      </c>
      <c r="AR115" s="32" t="s">
        <v>179</v>
      </c>
      <c r="AS115" s="32" t="s">
        <v>179</v>
      </c>
      <c r="AT115" s="32" t="s">
        <v>179</v>
      </c>
      <c r="AU115" s="32" t="s">
        <v>179</v>
      </c>
      <c r="AV115" s="32" t="s">
        <v>179</v>
      </c>
      <c r="AW115" s="32" t="s">
        <v>179</v>
      </c>
      <c r="AX115" s="32" t="s">
        <v>179</v>
      </c>
      <c r="AY115" s="32" t="s">
        <v>179</v>
      </c>
      <c r="AZ115" s="32" t="s">
        <v>179</v>
      </c>
      <c r="BA115" s="32" t="s">
        <v>179</v>
      </c>
      <c r="BB115" s="32" t="s">
        <v>179</v>
      </c>
      <c r="BC115" s="32" t="s">
        <v>179</v>
      </c>
      <c r="BD115" s="32" t="s">
        <v>179</v>
      </c>
      <c r="BE115" s="32" t="s">
        <v>179</v>
      </c>
      <c r="BF115" s="32" t="s">
        <v>179</v>
      </c>
      <c r="BG115" s="32" t="s">
        <v>179</v>
      </c>
      <c r="BH115" s="32" t="s">
        <v>179</v>
      </c>
      <c r="BI115" s="32" t="s">
        <v>179</v>
      </c>
      <c r="BJ115" s="32" t="s">
        <v>179</v>
      </c>
      <c r="BK115" s="32" t="s">
        <v>179</v>
      </c>
      <c r="BL115" s="32" t="s">
        <v>179</v>
      </c>
      <c r="BM115" s="32" t="s">
        <v>179</v>
      </c>
      <c r="BN115" s="32" t="s">
        <v>179</v>
      </c>
      <c r="BO115" s="32" t="s">
        <v>179</v>
      </c>
      <c r="BR115" s="58"/>
    </row>
    <row r="116" spans="1:70" s="32" customFormat="1" ht="84" x14ac:dyDescent="0.25">
      <c r="A116" s="32" t="s">
        <v>500</v>
      </c>
      <c r="B116" s="31">
        <v>42963</v>
      </c>
      <c r="C116" s="32" t="s">
        <v>67</v>
      </c>
      <c r="D116" s="31">
        <v>42963</v>
      </c>
      <c r="E116" s="31">
        <v>42975</v>
      </c>
      <c r="F116" s="59" t="s">
        <v>529</v>
      </c>
      <c r="G116" s="31">
        <v>42976</v>
      </c>
      <c r="H116" s="32">
        <v>400001063</v>
      </c>
      <c r="I116" s="32" t="s">
        <v>91</v>
      </c>
      <c r="J116" s="32" t="s">
        <v>91</v>
      </c>
      <c r="K116" s="32" t="s">
        <v>72</v>
      </c>
      <c r="L116" s="32" t="s">
        <v>73</v>
      </c>
      <c r="M116" s="32" t="s">
        <v>74</v>
      </c>
      <c r="N116" s="32" t="s">
        <v>74</v>
      </c>
      <c r="O116" s="32" t="s">
        <v>75</v>
      </c>
      <c r="P116" s="32" t="s">
        <v>76</v>
      </c>
      <c r="Q116" s="32" t="s">
        <v>633</v>
      </c>
      <c r="R116" s="36">
        <v>21000000</v>
      </c>
      <c r="S116" s="32">
        <v>5317</v>
      </c>
      <c r="T116" s="32" t="s">
        <v>78</v>
      </c>
      <c r="U116" s="32" t="s">
        <v>269</v>
      </c>
      <c r="V116" s="32" t="s">
        <v>79</v>
      </c>
      <c r="W116" s="31">
        <v>43076</v>
      </c>
      <c r="X116" s="32" t="s">
        <v>671</v>
      </c>
      <c r="Y116" s="32" t="s">
        <v>80</v>
      </c>
      <c r="Z116" s="32" t="s">
        <v>365</v>
      </c>
      <c r="AA116" s="32" t="s">
        <v>568</v>
      </c>
      <c r="AB116" s="32" t="s">
        <v>74</v>
      </c>
      <c r="AC116" s="32" t="s">
        <v>676</v>
      </c>
      <c r="AD116" s="32" t="s">
        <v>503</v>
      </c>
      <c r="AE116" s="31">
        <v>42989</v>
      </c>
      <c r="AF116" s="32">
        <v>4200001907</v>
      </c>
      <c r="AG116" s="32" t="s">
        <v>566</v>
      </c>
      <c r="AH116" s="32">
        <v>811009788</v>
      </c>
      <c r="AI116" s="32">
        <v>8</v>
      </c>
      <c r="AJ116" s="32" t="s">
        <v>567</v>
      </c>
      <c r="AK116" s="32">
        <v>2841123</v>
      </c>
      <c r="AL116" s="32" t="s">
        <v>387</v>
      </c>
      <c r="AM116" s="32" t="s">
        <v>583</v>
      </c>
      <c r="AN116" s="31">
        <v>42991</v>
      </c>
      <c r="AO116" s="36">
        <v>21000000</v>
      </c>
      <c r="AP116" s="32">
        <v>99317</v>
      </c>
      <c r="AQ116" s="31">
        <v>42990</v>
      </c>
      <c r="AR116" s="31">
        <v>43197</v>
      </c>
      <c r="AS116" s="32" t="s">
        <v>79</v>
      </c>
      <c r="AT116" s="31">
        <v>43075</v>
      </c>
      <c r="AU116" s="32" t="s">
        <v>772</v>
      </c>
      <c r="AV116" s="36">
        <v>9450000</v>
      </c>
      <c r="AW116" s="31">
        <v>43080</v>
      </c>
      <c r="AX116" s="36">
        <v>9450000</v>
      </c>
      <c r="AY116" s="31">
        <v>43189</v>
      </c>
      <c r="AZ116" s="32">
        <v>118817</v>
      </c>
      <c r="BA116" s="32">
        <v>2841123</v>
      </c>
      <c r="BB116" s="31">
        <v>43081</v>
      </c>
      <c r="BC116" s="31">
        <v>44407</v>
      </c>
      <c r="BD116" s="36">
        <v>7612500</v>
      </c>
      <c r="BE116" s="32">
        <v>118817</v>
      </c>
      <c r="BF116" s="105">
        <v>30450000</v>
      </c>
      <c r="BG116" s="105">
        <v>0</v>
      </c>
      <c r="BH116" s="32">
        <v>0</v>
      </c>
      <c r="BI116" s="32" t="s">
        <v>169</v>
      </c>
      <c r="BJ116" s="32">
        <v>0</v>
      </c>
      <c r="BK116" s="32" t="s">
        <v>74</v>
      </c>
      <c r="BL116" s="32" t="s">
        <v>258</v>
      </c>
      <c r="BM116" s="32">
        <v>43264043</v>
      </c>
      <c r="BP116" s="11">
        <f t="shared" ref="BP116:BP138" si="4">+W116-AE116</f>
        <v>87</v>
      </c>
      <c r="BR116" s="58"/>
    </row>
    <row r="117" spans="1:70" s="32" customFormat="1" ht="72" x14ac:dyDescent="0.25">
      <c r="A117" s="32" t="s">
        <v>500</v>
      </c>
      <c r="B117" s="31">
        <v>42983</v>
      </c>
      <c r="C117" s="32" t="s">
        <v>67</v>
      </c>
      <c r="D117" s="31">
        <v>42976</v>
      </c>
      <c r="E117" s="31">
        <v>42986</v>
      </c>
      <c r="F117" s="32" t="s">
        <v>555</v>
      </c>
      <c r="G117" s="31">
        <v>42985</v>
      </c>
      <c r="H117" s="32">
        <v>400001180</v>
      </c>
      <c r="I117" s="32" t="s">
        <v>70</v>
      </c>
      <c r="J117" s="32" t="s">
        <v>71</v>
      </c>
      <c r="K117" s="32" t="s">
        <v>72</v>
      </c>
      <c r="L117" s="32" t="s">
        <v>73</v>
      </c>
      <c r="M117" s="32" t="s">
        <v>74</v>
      </c>
      <c r="N117" s="32" t="s">
        <v>74</v>
      </c>
      <c r="O117" s="32" t="s">
        <v>75</v>
      </c>
      <c r="P117" s="32" t="s">
        <v>76</v>
      </c>
      <c r="Q117" s="32" t="s">
        <v>634</v>
      </c>
      <c r="R117" s="36">
        <v>180000000</v>
      </c>
      <c r="S117" s="32">
        <v>5317</v>
      </c>
      <c r="T117" s="32" t="s">
        <v>78</v>
      </c>
      <c r="U117" s="32" t="s">
        <v>269</v>
      </c>
      <c r="V117" s="32" t="s">
        <v>80</v>
      </c>
      <c r="W117" s="31">
        <v>43076</v>
      </c>
      <c r="X117" s="32" t="s">
        <v>270</v>
      </c>
      <c r="Y117" s="32" t="s">
        <v>79</v>
      </c>
      <c r="Z117" s="32" t="s">
        <v>365</v>
      </c>
      <c r="AA117" s="32" t="s">
        <v>179</v>
      </c>
      <c r="AB117" s="32" t="s">
        <v>179</v>
      </c>
      <c r="AC117" s="32" t="s">
        <v>677</v>
      </c>
      <c r="AD117" s="32" t="s">
        <v>179</v>
      </c>
      <c r="AE117" s="32" t="s">
        <v>179</v>
      </c>
      <c r="AF117" s="32" t="s">
        <v>179</v>
      </c>
      <c r="AG117" s="32" t="s">
        <v>179</v>
      </c>
      <c r="AH117" s="32" t="s">
        <v>179</v>
      </c>
      <c r="AI117" s="32" t="s">
        <v>179</v>
      </c>
      <c r="AJ117" s="32" t="s">
        <v>179</v>
      </c>
      <c r="AK117" s="32" t="s">
        <v>179</v>
      </c>
      <c r="AL117" s="32" t="s">
        <v>179</v>
      </c>
      <c r="AM117" s="32" t="s">
        <v>179</v>
      </c>
      <c r="AN117" s="32" t="s">
        <v>179</v>
      </c>
      <c r="AO117" s="32" t="s">
        <v>179</v>
      </c>
      <c r="AP117" s="32" t="s">
        <v>179</v>
      </c>
      <c r="AQ117" s="32" t="s">
        <v>179</v>
      </c>
      <c r="AR117" s="32" t="s">
        <v>179</v>
      </c>
      <c r="AS117" s="32" t="s">
        <v>179</v>
      </c>
      <c r="AT117" s="32" t="s">
        <v>179</v>
      </c>
      <c r="AU117" s="32" t="s">
        <v>179</v>
      </c>
      <c r="AV117" s="32" t="s">
        <v>179</v>
      </c>
      <c r="AW117" s="32" t="s">
        <v>179</v>
      </c>
      <c r="AX117" s="32" t="s">
        <v>179</v>
      </c>
      <c r="AY117" s="32" t="s">
        <v>179</v>
      </c>
      <c r="AZ117" s="32" t="s">
        <v>179</v>
      </c>
      <c r="BA117" s="32" t="s">
        <v>179</v>
      </c>
      <c r="BB117" s="32" t="s">
        <v>179</v>
      </c>
      <c r="BC117" s="32" t="s">
        <v>179</v>
      </c>
      <c r="BD117" s="32" t="s">
        <v>179</v>
      </c>
      <c r="BE117" s="32" t="s">
        <v>179</v>
      </c>
      <c r="BF117" s="32" t="s">
        <v>179</v>
      </c>
      <c r="BG117" s="32" t="s">
        <v>179</v>
      </c>
      <c r="BH117" s="32" t="s">
        <v>179</v>
      </c>
      <c r="BI117" s="32" t="s">
        <v>179</v>
      </c>
      <c r="BJ117" s="32" t="s">
        <v>179</v>
      </c>
      <c r="BK117" s="32" t="s">
        <v>179</v>
      </c>
      <c r="BL117" s="32" t="s">
        <v>258</v>
      </c>
      <c r="BM117" s="32">
        <v>43264043</v>
      </c>
      <c r="BP117" s="11" t="e">
        <f t="shared" si="4"/>
        <v>#VALUE!</v>
      </c>
      <c r="BR117" s="58"/>
    </row>
    <row r="118" spans="1:70" s="32" customFormat="1" ht="96" x14ac:dyDescent="0.25">
      <c r="A118" s="32" t="s">
        <v>500</v>
      </c>
      <c r="B118" s="31">
        <v>42983</v>
      </c>
      <c r="C118" s="32" t="s">
        <v>67</v>
      </c>
      <c r="D118" s="31">
        <v>42977</v>
      </c>
      <c r="E118" s="31">
        <v>42986</v>
      </c>
      <c r="F118" s="32" t="s">
        <v>560</v>
      </c>
      <c r="G118" s="31">
        <v>42985</v>
      </c>
      <c r="H118" s="32">
        <v>400001186</v>
      </c>
      <c r="I118" s="32" t="s">
        <v>70</v>
      </c>
      <c r="J118" s="32" t="s">
        <v>71</v>
      </c>
      <c r="K118" s="32" t="s">
        <v>72</v>
      </c>
      <c r="L118" s="32" t="s">
        <v>73</v>
      </c>
      <c r="M118" s="32" t="s">
        <v>74</v>
      </c>
      <c r="N118" s="32" t="s">
        <v>74</v>
      </c>
      <c r="O118" s="32" t="s">
        <v>75</v>
      </c>
      <c r="P118" s="32" t="s">
        <v>76</v>
      </c>
      <c r="Q118" s="32" t="s">
        <v>463</v>
      </c>
      <c r="R118" s="36">
        <v>85000000</v>
      </c>
      <c r="S118" s="32">
        <v>5317</v>
      </c>
      <c r="T118" s="32" t="s">
        <v>78</v>
      </c>
      <c r="U118" s="32" t="s">
        <v>269</v>
      </c>
      <c r="V118" s="32" t="s">
        <v>80</v>
      </c>
      <c r="W118" s="31">
        <v>43076</v>
      </c>
      <c r="X118" s="32" t="s">
        <v>513</v>
      </c>
      <c r="Y118" s="32" t="s">
        <v>79</v>
      </c>
      <c r="Z118" s="32" t="s">
        <v>365</v>
      </c>
      <c r="AA118" s="32" t="s">
        <v>579</v>
      </c>
      <c r="AB118" s="32" t="s">
        <v>83</v>
      </c>
      <c r="AC118" s="32" t="s">
        <v>676</v>
      </c>
      <c r="AD118" s="32" t="s">
        <v>508</v>
      </c>
      <c r="AE118" s="31">
        <v>43004</v>
      </c>
      <c r="AF118" s="32">
        <v>4200001914</v>
      </c>
      <c r="AG118" s="32" t="s">
        <v>566</v>
      </c>
      <c r="AH118" s="32">
        <v>811009788</v>
      </c>
      <c r="AI118" s="32">
        <v>8</v>
      </c>
      <c r="AJ118" s="32" t="s">
        <v>567</v>
      </c>
      <c r="AK118" s="32">
        <v>2845899</v>
      </c>
      <c r="AL118" s="32" t="s">
        <v>387</v>
      </c>
      <c r="AM118" s="32" t="s">
        <v>606</v>
      </c>
      <c r="AN118" s="31">
        <v>43005</v>
      </c>
      <c r="AO118" s="36">
        <v>85000000</v>
      </c>
      <c r="AP118" s="32">
        <v>108817</v>
      </c>
      <c r="AQ118" s="31">
        <v>43005</v>
      </c>
      <c r="AR118" s="31">
        <v>43197</v>
      </c>
      <c r="AS118" s="32" t="s">
        <v>80</v>
      </c>
      <c r="AT118" s="31">
        <v>43075</v>
      </c>
      <c r="AU118" s="32" t="s">
        <v>772</v>
      </c>
      <c r="AV118" s="36">
        <v>38250000</v>
      </c>
      <c r="AW118" s="31">
        <v>43080</v>
      </c>
      <c r="AX118" s="36">
        <v>38250000</v>
      </c>
      <c r="AY118" s="31">
        <v>43189</v>
      </c>
      <c r="AZ118" s="32">
        <v>118817</v>
      </c>
      <c r="BA118" s="32">
        <v>2845899</v>
      </c>
      <c r="BB118" s="31">
        <v>43081</v>
      </c>
      <c r="BC118" s="31">
        <v>44407</v>
      </c>
      <c r="BE118" s="32">
        <v>2517</v>
      </c>
      <c r="BF118" s="105">
        <v>123250000</v>
      </c>
      <c r="BG118" s="105">
        <v>0</v>
      </c>
      <c r="BH118" s="32">
        <v>0</v>
      </c>
      <c r="BI118" s="32" t="s">
        <v>169</v>
      </c>
      <c r="BJ118" s="32" t="s">
        <v>169</v>
      </c>
      <c r="BK118" s="32" t="s">
        <v>74</v>
      </c>
      <c r="BL118" s="32" t="s">
        <v>258</v>
      </c>
      <c r="BM118" s="32">
        <v>43264043</v>
      </c>
      <c r="BP118" s="11">
        <f t="shared" si="4"/>
        <v>72</v>
      </c>
      <c r="BR118" s="58"/>
    </row>
    <row r="119" spans="1:70" s="32" customFormat="1" ht="60" x14ac:dyDescent="0.25">
      <c r="A119" s="32" t="s">
        <v>66</v>
      </c>
      <c r="B119" s="31">
        <v>42979</v>
      </c>
      <c r="C119" s="32" t="s">
        <v>67</v>
      </c>
      <c r="D119" s="31">
        <v>42979</v>
      </c>
      <c r="E119" s="31">
        <v>42991</v>
      </c>
      <c r="F119" s="32" t="s">
        <v>561</v>
      </c>
      <c r="G119" s="31">
        <v>42985</v>
      </c>
      <c r="H119" s="32">
        <v>100001511</v>
      </c>
      <c r="I119" s="32" t="s">
        <v>70</v>
      </c>
      <c r="J119" s="32" t="s">
        <v>71</v>
      </c>
      <c r="K119" s="32" t="s">
        <v>72</v>
      </c>
      <c r="L119" s="32" t="s">
        <v>73</v>
      </c>
      <c r="M119" s="32" t="s">
        <v>74</v>
      </c>
      <c r="N119" s="32" t="s">
        <v>74</v>
      </c>
      <c r="O119" s="32" t="s">
        <v>75</v>
      </c>
      <c r="P119" s="32" t="s">
        <v>76</v>
      </c>
      <c r="Q119" s="32" t="s">
        <v>635</v>
      </c>
      <c r="R119" s="36">
        <v>65000000</v>
      </c>
      <c r="S119" s="32">
        <v>7717</v>
      </c>
      <c r="T119" s="32" t="s">
        <v>334</v>
      </c>
      <c r="U119" s="32" t="s">
        <v>510</v>
      </c>
      <c r="V119" s="32" t="s">
        <v>79</v>
      </c>
      <c r="W119" s="31">
        <v>43076</v>
      </c>
      <c r="X119" s="107" t="s">
        <v>667</v>
      </c>
      <c r="Y119" s="32" t="s">
        <v>80</v>
      </c>
      <c r="Z119" s="32" t="s">
        <v>81</v>
      </c>
      <c r="AA119" s="32" t="s">
        <v>568</v>
      </c>
      <c r="AB119" s="32" t="s">
        <v>569</v>
      </c>
      <c r="AC119" s="32" t="s">
        <v>676</v>
      </c>
      <c r="AD119" s="32" t="s">
        <v>516</v>
      </c>
      <c r="AE119" s="31">
        <v>43006</v>
      </c>
      <c r="AF119" s="32">
        <v>4200001952</v>
      </c>
      <c r="AG119" s="32" t="s">
        <v>557</v>
      </c>
      <c r="AH119" s="43">
        <v>800002316</v>
      </c>
      <c r="AI119" s="32">
        <v>3</v>
      </c>
      <c r="AJ119" s="32" t="s">
        <v>605</v>
      </c>
      <c r="AK119" s="32" t="s">
        <v>616</v>
      </c>
      <c r="AL119" s="32" t="s">
        <v>164</v>
      </c>
      <c r="AM119" s="32" t="s">
        <v>617</v>
      </c>
      <c r="AN119" s="31">
        <v>43007</v>
      </c>
      <c r="AO119" s="36">
        <v>65000000</v>
      </c>
      <c r="AP119" s="32">
        <v>108917</v>
      </c>
      <c r="AQ119" s="31">
        <v>43006</v>
      </c>
      <c r="AR119" s="31">
        <v>43197</v>
      </c>
      <c r="AS119" s="32" t="s">
        <v>79</v>
      </c>
      <c r="AV119" s="36"/>
      <c r="AX119" s="36"/>
      <c r="BF119" s="105">
        <v>65000000</v>
      </c>
      <c r="BG119" s="105">
        <v>0</v>
      </c>
      <c r="BH119" s="32">
        <v>0</v>
      </c>
      <c r="BI119" s="32" t="s">
        <v>169</v>
      </c>
      <c r="BJ119" s="32" t="s">
        <v>169</v>
      </c>
      <c r="BK119" s="32" t="s">
        <v>74</v>
      </c>
      <c r="BL119" s="32" t="s">
        <v>90</v>
      </c>
      <c r="BM119" s="106">
        <v>1040356604</v>
      </c>
      <c r="BP119" s="11">
        <f t="shared" si="4"/>
        <v>70</v>
      </c>
      <c r="BR119" s="58"/>
    </row>
    <row r="120" spans="1:70" s="32" customFormat="1" ht="96" x14ac:dyDescent="0.25">
      <c r="A120" s="32" t="s">
        <v>500</v>
      </c>
      <c r="B120" s="31">
        <v>42983</v>
      </c>
      <c r="C120" s="32" t="s">
        <v>67</v>
      </c>
      <c r="D120" s="31">
        <v>42976</v>
      </c>
      <c r="E120" s="31">
        <v>42989</v>
      </c>
      <c r="F120" s="32" t="s">
        <v>562</v>
      </c>
      <c r="G120" s="31">
        <v>42985</v>
      </c>
      <c r="H120" s="32">
        <v>400001178</v>
      </c>
      <c r="I120" s="32" t="s">
        <v>70</v>
      </c>
      <c r="J120" s="32" t="s">
        <v>71</v>
      </c>
      <c r="K120" s="32" t="s">
        <v>72</v>
      </c>
      <c r="L120" s="32" t="s">
        <v>73</v>
      </c>
      <c r="M120" s="32" t="s">
        <v>74</v>
      </c>
      <c r="N120" s="32" t="s">
        <v>74</v>
      </c>
      <c r="O120" s="32" t="s">
        <v>75</v>
      </c>
      <c r="P120" s="32" t="s">
        <v>76</v>
      </c>
      <c r="Q120" s="32" t="s">
        <v>597</v>
      </c>
      <c r="R120" s="36">
        <v>416052332</v>
      </c>
      <c r="S120" s="32">
        <v>5317</v>
      </c>
      <c r="T120" s="32" t="s">
        <v>78</v>
      </c>
      <c r="U120" s="32" t="s">
        <v>269</v>
      </c>
      <c r="V120" s="32" t="s">
        <v>79</v>
      </c>
      <c r="W120" s="31">
        <v>43076</v>
      </c>
      <c r="X120" s="32" t="s">
        <v>270</v>
      </c>
      <c r="Y120" s="32" t="s">
        <v>80</v>
      </c>
      <c r="Z120" s="32" t="s">
        <v>365</v>
      </c>
      <c r="AA120" s="32" t="s">
        <v>579</v>
      </c>
      <c r="AB120" s="32" t="s">
        <v>569</v>
      </c>
      <c r="AC120" s="32" t="s">
        <v>676</v>
      </c>
      <c r="AD120" s="32" t="s">
        <v>507</v>
      </c>
      <c r="AE120" s="31">
        <v>42993</v>
      </c>
      <c r="AF120" s="32" t="s">
        <v>736</v>
      </c>
      <c r="AG120" s="32" t="s">
        <v>417</v>
      </c>
      <c r="AH120" s="32">
        <v>800138506</v>
      </c>
      <c r="AI120" s="32">
        <v>0</v>
      </c>
      <c r="AJ120" s="32" t="s">
        <v>580</v>
      </c>
      <c r="AK120" s="32" t="s">
        <v>585</v>
      </c>
      <c r="AL120" s="32" t="s">
        <v>546</v>
      </c>
      <c r="AM120" s="32" t="s">
        <v>583</v>
      </c>
      <c r="AN120" s="31">
        <v>42998</v>
      </c>
      <c r="AO120" s="36">
        <v>416052332</v>
      </c>
      <c r="AP120" s="32">
        <v>101217</v>
      </c>
      <c r="AQ120" s="31">
        <v>42993</v>
      </c>
      <c r="AR120" s="31">
        <v>43197</v>
      </c>
      <c r="AS120" s="32" t="s">
        <v>79</v>
      </c>
      <c r="AT120" s="31">
        <v>43061</v>
      </c>
      <c r="AU120" s="32" t="s">
        <v>772</v>
      </c>
      <c r="AV120" s="36">
        <v>205000000</v>
      </c>
      <c r="AW120" s="31">
        <v>43062</v>
      </c>
      <c r="AX120" s="36">
        <v>205000000</v>
      </c>
      <c r="AZ120" s="32" t="s">
        <v>773</v>
      </c>
      <c r="BA120" s="32" t="s">
        <v>585</v>
      </c>
      <c r="BB120" s="31">
        <v>43062</v>
      </c>
      <c r="BC120" s="31">
        <v>44172</v>
      </c>
      <c r="BE120" s="32" t="s">
        <v>774</v>
      </c>
      <c r="BF120" s="105">
        <v>621052332</v>
      </c>
      <c r="BG120" s="105">
        <v>0</v>
      </c>
      <c r="BH120" s="32">
        <v>0</v>
      </c>
      <c r="BI120" s="32" t="s">
        <v>492</v>
      </c>
      <c r="BJ120" s="32">
        <v>0</v>
      </c>
      <c r="BK120" s="32" t="s">
        <v>74</v>
      </c>
      <c r="BL120" s="32" t="s">
        <v>258</v>
      </c>
      <c r="BM120" s="32">
        <v>43264043</v>
      </c>
      <c r="BP120" s="11">
        <f t="shared" si="4"/>
        <v>83</v>
      </c>
      <c r="BQ120" s="32">
        <v>400001344</v>
      </c>
      <c r="BR120" s="58">
        <v>5100001845</v>
      </c>
    </row>
    <row r="121" spans="1:70" s="32" customFormat="1" ht="72" x14ac:dyDescent="0.25">
      <c r="A121" s="32" t="s">
        <v>66</v>
      </c>
      <c r="B121" s="31">
        <v>42983</v>
      </c>
      <c r="C121" s="32" t="s">
        <v>67</v>
      </c>
      <c r="D121" s="31">
        <v>42983</v>
      </c>
      <c r="E121" s="31">
        <v>42991</v>
      </c>
      <c r="F121" s="32" t="s">
        <v>563</v>
      </c>
      <c r="G121" s="31">
        <v>42985</v>
      </c>
      <c r="H121" s="32">
        <v>100001505</v>
      </c>
      <c r="I121" s="32" t="s">
        <v>70</v>
      </c>
      <c r="J121" s="32" t="s">
        <v>71</v>
      </c>
      <c r="K121" s="32" t="s">
        <v>72</v>
      </c>
      <c r="L121" s="32" t="s">
        <v>73</v>
      </c>
      <c r="M121" s="32" t="s">
        <v>74</v>
      </c>
      <c r="N121" s="32" t="s">
        <v>74</v>
      </c>
      <c r="O121" s="32" t="s">
        <v>75</v>
      </c>
      <c r="P121" s="32" t="s">
        <v>76</v>
      </c>
      <c r="Q121" s="32" t="s">
        <v>636</v>
      </c>
      <c r="R121" s="36">
        <v>470000000</v>
      </c>
      <c r="S121" s="32">
        <v>7717</v>
      </c>
      <c r="T121" s="32" t="s">
        <v>334</v>
      </c>
      <c r="U121" s="32" t="s">
        <v>510</v>
      </c>
      <c r="V121" s="32" t="s">
        <v>80</v>
      </c>
      <c r="W121" s="31">
        <v>43076</v>
      </c>
      <c r="X121" s="107" t="s">
        <v>667</v>
      </c>
      <c r="Y121" s="32" t="s">
        <v>79</v>
      </c>
      <c r="Z121" s="32" t="s">
        <v>81</v>
      </c>
      <c r="AA121" s="32" t="s">
        <v>82</v>
      </c>
      <c r="AB121" s="32" t="s">
        <v>83</v>
      </c>
      <c r="AC121" s="32" t="s">
        <v>676</v>
      </c>
      <c r="AD121" s="32" t="s">
        <v>524</v>
      </c>
      <c r="AE121" s="31">
        <v>43006</v>
      </c>
      <c r="AF121" s="32">
        <v>4200001936</v>
      </c>
      <c r="AG121" s="32" t="s">
        <v>607</v>
      </c>
      <c r="AH121" s="32">
        <v>900917062</v>
      </c>
      <c r="AI121" s="32">
        <v>8</v>
      </c>
      <c r="AJ121" s="32" t="s">
        <v>608</v>
      </c>
      <c r="AK121" s="32" t="s">
        <v>618</v>
      </c>
      <c r="AL121" s="32" t="s">
        <v>168</v>
      </c>
      <c r="AM121" s="32" t="s">
        <v>550</v>
      </c>
      <c r="AN121" s="31">
        <v>43006</v>
      </c>
      <c r="AO121" s="36">
        <v>470000000</v>
      </c>
      <c r="AP121" s="32">
        <v>109017</v>
      </c>
      <c r="AQ121" s="31">
        <v>43006</v>
      </c>
      <c r="AR121" s="31">
        <v>43197</v>
      </c>
      <c r="AS121" s="32" t="s">
        <v>80</v>
      </c>
      <c r="AT121" s="31">
        <v>43063</v>
      </c>
      <c r="AU121" s="32" t="s">
        <v>273</v>
      </c>
      <c r="AV121" s="36">
        <v>200000000</v>
      </c>
      <c r="AX121" s="36">
        <v>200000000</v>
      </c>
      <c r="AY121" s="31">
        <v>43151</v>
      </c>
      <c r="AZ121" s="32">
        <v>118817</v>
      </c>
      <c r="BA121" s="32" t="s">
        <v>618</v>
      </c>
      <c r="BB121" s="31">
        <v>43070</v>
      </c>
      <c r="BC121" s="31">
        <v>44247</v>
      </c>
      <c r="BD121" s="36">
        <v>234500000</v>
      </c>
      <c r="BE121" s="32">
        <v>617</v>
      </c>
      <c r="BF121" s="105">
        <v>670000000</v>
      </c>
      <c r="BG121" s="105">
        <v>0</v>
      </c>
      <c r="BH121" s="32">
        <v>0</v>
      </c>
      <c r="BI121" s="32" t="s">
        <v>492</v>
      </c>
      <c r="BJ121" s="32">
        <v>0</v>
      </c>
      <c r="BK121" s="32" t="s">
        <v>74</v>
      </c>
      <c r="BL121" s="32" t="s">
        <v>90</v>
      </c>
      <c r="BM121" s="106">
        <v>1040356604</v>
      </c>
      <c r="BP121" s="11">
        <f t="shared" si="4"/>
        <v>70</v>
      </c>
      <c r="BR121" s="58"/>
    </row>
    <row r="122" spans="1:70" s="32" customFormat="1" ht="60" x14ac:dyDescent="0.25">
      <c r="A122" s="32" t="s">
        <v>66</v>
      </c>
      <c r="B122" s="31">
        <v>42986</v>
      </c>
      <c r="C122" s="32" t="s">
        <v>67</v>
      </c>
      <c r="D122" s="31">
        <v>42986</v>
      </c>
      <c r="E122" s="31">
        <v>42996</v>
      </c>
      <c r="F122" s="32" t="s">
        <v>573</v>
      </c>
      <c r="G122" s="31">
        <v>42990</v>
      </c>
      <c r="H122" s="32">
        <v>100001430</v>
      </c>
      <c r="I122" s="32" t="s">
        <v>70</v>
      </c>
      <c r="J122" s="32" t="s">
        <v>71</v>
      </c>
      <c r="K122" s="32" t="s">
        <v>72</v>
      </c>
      <c r="L122" s="32" t="s">
        <v>73</v>
      </c>
      <c r="M122" s="32" t="s">
        <v>74</v>
      </c>
      <c r="N122" s="32" t="s">
        <v>74</v>
      </c>
      <c r="O122" s="32" t="s">
        <v>75</v>
      </c>
      <c r="P122" s="32" t="s">
        <v>76</v>
      </c>
      <c r="Q122" s="32" t="s">
        <v>632</v>
      </c>
      <c r="R122" s="36">
        <v>300000000</v>
      </c>
      <c r="S122" s="32">
        <v>7717</v>
      </c>
      <c r="T122" s="32" t="s">
        <v>334</v>
      </c>
      <c r="U122" s="32" t="s">
        <v>510</v>
      </c>
      <c r="V122" s="32" t="s">
        <v>80</v>
      </c>
      <c r="W122" s="31">
        <v>43076</v>
      </c>
      <c r="X122" s="107" t="s">
        <v>672</v>
      </c>
      <c r="Y122" s="32" t="s">
        <v>79</v>
      </c>
      <c r="Z122" s="32" t="s">
        <v>81</v>
      </c>
      <c r="AA122" s="32" t="s">
        <v>82</v>
      </c>
      <c r="AB122" s="32" t="s">
        <v>83</v>
      </c>
      <c r="AC122" s="32" t="s">
        <v>676</v>
      </c>
      <c r="AD122" s="32" t="s">
        <v>527</v>
      </c>
      <c r="AE122" s="31">
        <v>43007</v>
      </c>
      <c r="AF122" s="32">
        <v>4200001931</v>
      </c>
      <c r="AG122" s="32" t="s">
        <v>705</v>
      </c>
      <c r="AH122" s="32">
        <v>70810289</v>
      </c>
      <c r="AI122" s="32">
        <v>1</v>
      </c>
      <c r="AJ122" s="32" t="s">
        <v>570</v>
      </c>
      <c r="AK122" s="32" t="s">
        <v>615</v>
      </c>
      <c r="AL122" s="32" t="s">
        <v>358</v>
      </c>
      <c r="AM122" s="32" t="s">
        <v>550</v>
      </c>
      <c r="AN122" s="31">
        <v>43007</v>
      </c>
      <c r="AO122" s="36">
        <v>300000000</v>
      </c>
      <c r="AP122" s="32">
        <v>109417</v>
      </c>
      <c r="AQ122" s="31">
        <v>43007</v>
      </c>
      <c r="AR122" s="31">
        <v>43197</v>
      </c>
      <c r="AS122" s="32" t="s">
        <v>80</v>
      </c>
      <c r="AT122" s="31">
        <v>43063</v>
      </c>
      <c r="AU122" s="32" t="s">
        <v>273</v>
      </c>
      <c r="AV122" s="36">
        <v>60000000</v>
      </c>
      <c r="AW122" s="31">
        <v>43063</v>
      </c>
      <c r="AX122" s="36">
        <v>60000000</v>
      </c>
      <c r="AY122" s="31">
        <v>43159</v>
      </c>
      <c r="AZ122" s="32">
        <v>118817</v>
      </c>
      <c r="BA122" s="32" t="s">
        <v>615</v>
      </c>
      <c r="BB122" s="31">
        <v>43069</v>
      </c>
      <c r="BC122" s="31">
        <v>44375</v>
      </c>
      <c r="BD122" s="36">
        <v>126000000</v>
      </c>
      <c r="BE122" s="32">
        <v>1417</v>
      </c>
      <c r="BF122" s="105">
        <v>360000000</v>
      </c>
      <c r="BG122" s="105">
        <v>0</v>
      </c>
      <c r="BH122" s="32">
        <v>0</v>
      </c>
      <c r="BI122" s="32" t="s">
        <v>492</v>
      </c>
      <c r="BJ122" s="32">
        <v>0</v>
      </c>
      <c r="BK122" s="32" t="s">
        <v>74</v>
      </c>
      <c r="BL122" s="32" t="s">
        <v>90</v>
      </c>
      <c r="BM122" s="106">
        <v>1040356604</v>
      </c>
      <c r="BP122" s="11">
        <f t="shared" si="4"/>
        <v>69</v>
      </c>
      <c r="BR122" s="58"/>
    </row>
    <row r="123" spans="1:70" s="32" customFormat="1" ht="60" x14ac:dyDescent="0.25">
      <c r="A123" s="32" t="s">
        <v>66</v>
      </c>
      <c r="B123" s="31">
        <v>42986</v>
      </c>
      <c r="C123" s="32" t="s">
        <v>67</v>
      </c>
      <c r="D123" s="31">
        <v>42986</v>
      </c>
      <c r="E123" s="31">
        <v>42989</v>
      </c>
      <c r="F123" s="32" t="s">
        <v>574</v>
      </c>
      <c r="G123" s="31">
        <v>42990</v>
      </c>
      <c r="H123" s="32">
        <v>100001434</v>
      </c>
      <c r="I123" s="32" t="s">
        <v>91</v>
      </c>
      <c r="J123" s="32" t="s">
        <v>91</v>
      </c>
      <c r="K123" s="32" t="s">
        <v>72</v>
      </c>
      <c r="L123" s="32" t="s">
        <v>73</v>
      </c>
      <c r="M123" s="32" t="s">
        <v>74</v>
      </c>
      <c r="N123" s="32" t="s">
        <v>74</v>
      </c>
      <c r="O123" s="32" t="s">
        <v>75</v>
      </c>
      <c r="P123" s="32" t="s">
        <v>76</v>
      </c>
      <c r="Q123" s="32" t="s">
        <v>596</v>
      </c>
      <c r="R123" s="36">
        <v>60000000</v>
      </c>
      <c r="S123" s="32">
        <v>7717</v>
      </c>
      <c r="T123" s="32" t="s">
        <v>334</v>
      </c>
      <c r="U123" s="32" t="s">
        <v>510</v>
      </c>
      <c r="V123" s="32" t="s">
        <v>79</v>
      </c>
      <c r="W123" s="31">
        <v>43069</v>
      </c>
      <c r="X123" s="107" t="s">
        <v>667</v>
      </c>
      <c r="Y123" s="32" t="s">
        <v>80</v>
      </c>
      <c r="Z123" s="32" t="s">
        <v>81</v>
      </c>
      <c r="AA123" s="32" t="s">
        <v>579</v>
      </c>
      <c r="AB123" s="32" t="s">
        <v>74</v>
      </c>
      <c r="AC123" s="32" t="s">
        <v>676</v>
      </c>
      <c r="AD123" s="32" t="s">
        <v>506</v>
      </c>
      <c r="AE123" s="31">
        <v>42993</v>
      </c>
      <c r="AF123" s="32">
        <v>4200001880</v>
      </c>
      <c r="AG123" s="32" t="s">
        <v>447</v>
      </c>
      <c r="AH123" s="32">
        <v>890301884</v>
      </c>
      <c r="AI123" s="32">
        <v>5</v>
      </c>
      <c r="AJ123" s="32" t="s">
        <v>584</v>
      </c>
      <c r="AK123" s="32">
        <v>51057</v>
      </c>
      <c r="AL123" s="32" t="s">
        <v>229</v>
      </c>
      <c r="AM123" s="32" t="s">
        <v>550</v>
      </c>
      <c r="AN123" s="31">
        <v>42998</v>
      </c>
      <c r="AO123" s="36">
        <v>60000000</v>
      </c>
      <c r="AP123" s="32">
        <v>101117</v>
      </c>
      <c r="AQ123" s="31">
        <v>42993</v>
      </c>
      <c r="AR123" s="31">
        <v>43189</v>
      </c>
      <c r="AS123" s="32" t="s">
        <v>79</v>
      </c>
      <c r="AT123" s="31">
        <v>43063</v>
      </c>
      <c r="AU123" s="32" t="s">
        <v>273</v>
      </c>
      <c r="AV123" s="36">
        <v>15000000</v>
      </c>
      <c r="AW123" s="31">
        <v>43069</v>
      </c>
      <c r="AX123" s="36">
        <v>15000000</v>
      </c>
      <c r="AY123" s="31">
        <v>43159</v>
      </c>
      <c r="AZ123" s="32">
        <v>118817</v>
      </c>
      <c r="BA123" s="32">
        <v>51057</v>
      </c>
      <c r="BB123" s="31">
        <v>43070</v>
      </c>
      <c r="BC123" s="31">
        <v>44255</v>
      </c>
      <c r="BD123" s="36">
        <v>18750000</v>
      </c>
      <c r="BE123" s="32">
        <v>1217</v>
      </c>
      <c r="BF123" s="105">
        <v>75000000</v>
      </c>
      <c r="BG123" s="105">
        <v>0</v>
      </c>
      <c r="BH123" s="32">
        <v>0</v>
      </c>
      <c r="BI123" s="32" t="s">
        <v>492</v>
      </c>
      <c r="BJ123" s="32">
        <v>0</v>
      </c>
      <c r="BK123" s="32" t="s">
        <v>74</v>
      </c>
      <c r="BL123" s="32" t="s">
        <v>90</v>
      </c>
      <c r="BM123" s="106">
        <v>1040356604</v>
      </c>
      <c r="BP123" s="11">
        <f t="shared" si="4"/>
        <v>76</v>
      </c>
      <c r="BR123" s="58"/>
    </row>
    <row r="124" spans="1:70" s="32" customFormat="1" ht="72" x14ac:dyDescent="0.25">
      <c r="A124" s="32" t="s">
        <v>66</v>
      </c>
      <c r="B124" s="31">
        <v>42989</v>
      </c>
      <c r="C124" s="32" t="s">
        <v>67</v>
      </c>
      <c r="D124" s="31">
        <v>42989</v>
      </c>
      <c r="E124" s="31">
        <v>42997</v>
      </c>
      <c r="F124" s="32" t="s">
        <v>575</v>
      </c>
      <c r="G124" s="31">
        <v>42990</v>
      </c>
      <c r="H124" s="32" t="s">
        <v>179</v>
      </c>
      <c r="I124" s="32" t="s">
        <v>70</v>
      </c>
      <c r="J124" s="32" t="s">
        <v>71</v>
      </c>
      <c r="K124" s="32" t="s">
        <v>179</v>
      </c>
      <c r="L124" s="32" t="s">
        <v>73</v>
      </c>
      <c r="N124" s="32" t="s">
        <v>74</v>
      </c>
      <c r="O124" s="32" t="s">
        <v>75</v>
      </c>
      <c r="P124" s="32" t="s">
        <v>76</v>
      </c>
      <c r="Q124" s="32" t="s">
        <v>637</v>
      </c>
      <c r="R124" s="36">
        <v>65000000</v>
      </c>
      <c r="S124" s="32">
        <v>7717</v>
      </c>
      <c r="T124" s="32" t="s">
        <v>334</v>
      </c>
      <c r="U124" s="32" t="s">
        <v>510</v>
      </c>
      <c r="V124" s="32" t="s">
        <v>80</v>
      </c>
      <c r="W124" s="31">
        <v>43076</v>
      </c>
      <c r="X124" s="107" t="s">
        <v>673</v>
      </c>
      <c r="Y124" s="32" t="s">
        <v>79</v>
      </c>
      <c r="Z124" s="32" t="s">
        <v>81</v>
      </c>
      <c r="AA124" s="32" t="s">
        <v>179</v>
      </c>
      <c r="AB124" s="32" t="s">
        <v>179</v>
      </c>
      <c r="AC124" s="32" t="s">
        <v>677</v>
      </c>
      <c r="AD124" s="32" t="s">
        <v>179</v>
      </c>
      <c r="AE124" s="32" t="s">
        <v>179</v>
      </c>
      <c r="AF124" s="32" t="s">
        <v>179</v>
      </c>
      <c r="AG124" s="32" t="s">
        <v>179</v>
      </c>
      <c r="AH124" s="32" t="s">
        <v>179</v>
      </c>
      <c r="AI124" s="32" t="s">
        <v>179</v>
      </c>
      <c r="AJ124" s="32" t="s">
        <v>179</v>
      </c>
      <c r="AK124" s="32" t="s">
        <v>179</v>
      </c>
      <c r="AL124" s="32" t="s">
        <v>179</v>
      </c>
      <c r="AM124" s="32" t="s">
        <v>179</v>
      </c>
      <c r="AN124" s="32" t="s">
        <v>179</v>
      </c>
      <c r="AO124" s="32" t="s">
        <v>179</v>
      </c>
      <c r="AP124" s="32" t="s">
        <v>179</v>
      </c>
      <c r="AQ124" s="32" t="s">
        <v>179</v>
      </c>
      <c r="AR124" s="32" t="s">
        <v>179</v>
      </c>
      <c r="AS124" s="32" t="s">
        <v>179</v>
      </c>
      <c r="AT124" s="32" t="s">
        <v>179</v>
      </c>
      <c r="AU124" s="32" t="s">
        <v>179</v>
      </c>
      <c r="AV124" s="32" t="s">
        <v>179</v>
      </c>
      <c r="AW124" s="32" t="s">
        <v>179</v>
      </c>
      <c r="AX124" s="32" t="s">
        <v>179</v>
      </c>
      <c r="AY124" s="32" t="s">
        <v>179</v>
      </c>
      <c r="AZ124" s="32" t="s">
        <v>179</v>
      </c>
      <c r="BA124" s="32" t="s">
        <v>179</v>
      </c>
      <c r="BB124" s="32" t="s">
        <v>179</v>
      </c>
      <c r="BC124" s="32" t="s">
        <v>179</v>
      </c>
      <c r="BD124" s="32" t="s">
        <v>179</v>
      </c>
      <c r="BE124" s="32" t="s">
        <v>179</v>
      </c>
      <c r="BF124" s="32" t="s">
        <v>179</v>
      </c>
      <c r="BG124" s="32" t="s">
        <v>179</v>
      </c>
      <c r="BH124" s="32" t="s">
        <v>179</v>
      </c>
      <c r="BI124" s="32" t="s">
        <v>179</v>
      </c>
      <c r="BJ124" s="32" t="s">
        <v>179</v>
      </c>
      <c r="BK124" s="32" t="s">
        <v>179</v>
      </c>
      <c r="BL124" s="32" t="s">
        <v>179</v>
      </c>
      <c r="BM124" s="32" t="s">
        <v>179</v>
      </c>
      <c r="BN124" s="32" t="s">
        <v>179</v>
      </c>
      <c r="BO124" s="32" t="s">
        <v>179</v>
      </c>
      <c r="BP124" s="32" t="s">
        <v>179</v>
      </c>
      <c r="BR124" s="58"/>
    </row>
    <row r="125" spans="1:70" s="32" customFormat="1" ht="84" x14ac:dyDescent="0.25">
      <c r="A125" s="32" t="s">
        <v>500</v>
      </c>
      <c r="B125" s="31">
        <v>42976</v>
      </c>
      <c r="C125" s="32" t="s">
        <v>67</v>
      </c>
      <c r="D125" s="31">
        <v>42976</v>
      </c>
      <c r="E125" s="31">
        <v>42996</v>
      </c>
      <c r="F125" s="32" t="s">
        <v>582</v>
      </c>
      <c r="G125" s="31">
        <v>42997</v>
      </c>
      <c r="H125" s="32">
        <v>400001177</v>
      </c>
      <c r="I125" s="32" t="s">
        <v>91</v>
      </c>
      <c r="J125" s="32" t="s">
        <v>91</v>
      </c>
      <c r="K125" s="32" t="s">
        <v>72</v>
      </c>
      <c r="L125" s="32" t="s">
        <v>73</v>
      </c>
      <c r="M125" s="32" t="s">
        <v>74</v>
      </c>
      <c r="N125" s="32" t="s">
        <v>74</v>
      </c>
      <c r="O125" s="32" t="s">
        <v>75</v>
      </c>
      <c r="P125" s="32" t="s">
        <v>76</v>
      </c>
      <c r="Q125" s="32" t="s">
        <v>638</v>
      </c>
      <c r="R125" s="36">
        <v>45000000</v>
      </c>
      <c r="S125" s="32">
        <v>5317</v>
      </c>
      <c r="T125" s="32" t="s">
        <v>78</v>
      </c>
      <c r="U125" s="32" t="s">
        <v>269</v>
      </c>
      <c r="V125" s="32" t="s">
        <v>79</v>
      </c>
      <c r="W125" s="31">
        <v>43076</v>
      </c>
      <c r="X125" s="107" t="s">
        <v>674</v>
      </c>
      <c r="Y125" s="32" t="s">
        <v>80</v>
      </c>
      <c r="Z125" s="32" t="s">
        <v>365</v>
      </c>
      <c r="AB125" s="32" t="s">
        <v>74</v>
      </c>
      <c r="AC125" s="32" t="s">
        <v>676</v>
      </c>
      <c r="AD125" s="32" t="s">
        <v>512</v>
      </c>
      <c r="AE125" s="31">
        <v>43004</v>
      </c>
      <c r="AF125" s="32">
        <v>4200001911</v>
      </c>
      <c r="AG125" s="32" t="s">
        <v>706</v>
      </c>
      <c r="AH125" s="32">
        <v>22187785</v>
      </c>
      <c r="AI125" s="32">
        <v>6</v>
      </c>
      <c r="AJ125" s="32" t="s">
        <v>599</v>
      </c>
      <c r="AK125" s="32" t="s">
        <v>604</v>
      </c>
      <c r="AL125" s="32" t="s">
        <v>358</v>
      </c>
      <c r="AM125" s="32" t="s">
        <v>583</v>
      </c>
      <c r="AN125" s="31">
        <v>43005</v>
      </c>
      <c r="AO125" s="36">
        <v>45000000</v>
      </c>
      <c r="AP125" s="32">
        <v>108717</v>
      </c>
      <c r="AQ125" s="31">
        <v>43005</v>
      </c>
      <c r="AR125" s="31">
        <v>43197</v>
      </c>
      <c r="AS125" s="32" t="s">
        <v>79</v>
      </c>
      <c r="AT125" s="31">
        <v>43075</v>
      </c>
      <c r="AU125" s="32" t="s">
        <v>772</v>
      </c>
      <c r="AV125" s="36">
        <v>20250000</v>
      </c>
      <c r="AW125" s="31">
        <v>43080</v>
      </c>
      <c r="AX125" s="36">
        <v>20250000</v>
      </c>
      <c r="AY125" s="31">
        <v>43159</v>
      </c>
      <c r="AZ125" s="32">
        <v>118817</v>
      </c>
      <c r="BA125" s="32" t="s">
        <v>604</v>
      </c>
      <c r="BB125" s="31">
        <v>43082</v>
      </c>
      <c r="BC125" s="31">
        <v>44377</v>
      </c>
      <c r="BD125" s="36">
        <v>16312500</v>
      </c>
      <c r="BE125" s="32">
        <v>2917</v>
      </c>
      <c r="BF125" s="105">
        <v>65250000</v>
      </c>
      <c r="BG125" s="105">
        <v>0</v>
      </c>
      <c r="BH125" s="32">
        <v>0</v>
      </c>
      <c r="BI125" s="32" t="s">
        <v>492</v>
      </c>
      <c r="BJ125" s="32">
        <v>0</v>
      </c>
      <c r="BK125" s="32" t="s">
        <v>74</v>
      </c>
      <c r="BL125" s="32" t="s">
        <v>258</v>
      </c>
      <c r="BM125" s="32">
        <v>43264043</v>
      </c>
      <c r="BP125" s="11">
        <f t="shared" si="4"/>
        <v>72</v>
      </c>
      <c r="BR125" s="58"/>
    </row>
    <row r="126" spans="1:70" s="32" customFormat="1" ht="72" x14ac:dyDescent="0.25">
      <c r="A126" s="32" t="s">
        <v>500</v>
      </c>
      <c r="B126" s="31">
        <v>42993</v>
      </c>
      <c r="C126" s="32" t="s">
        <v>67</v>
      </c>
      <c r="D126" s="31">
        <v>42993</v>
      </c>
      <c r="E126" s="31">
        <v>43003</v>
      </c>
      <c r="F126" s="32" t="s">
        <v>600</v>
      </c>
      <c r="G126" s="31">
        <v>43004</v>
      </c>
      <c r="H126" s="32">
        <v>400001180</v>
      </c>
      <c r="I126" s="32" t="s">
        <v>70</v>
      </c>
      <c r="J126" s="32" t="s">
        <v>71</v>
      </c>
      <c r="K126" s="32" t="s">
        <v>72</v>
      </c>
      <c r="L126" s="32" t="s">
        <v>73</v>
      </c>
      <c r="M126" s="32" t="s">
        <v>74</v>
      </c>
      <c r="N126" s="32" t="s">
        <v>74</v>
      </c>
      <c r="O126" s="32" t="s">
        <v>75</v>
      </c>
      <c r="P126" s="32" t="s">
        <v>76</v>
      </c>
      <c r="Q126" s="32" t="s">
        <v>634</v>
      </c>
      <c r="R126" s="36">
        <v>180000000</v>
      </c>
      <c r="S126" s="32">
        <v>5317</v>
      </c>
      <c r="T126" s="32" t="s">
        <v>78</v>
      </c>
      <c r="U126" s="32" t="s">
        <v>269</v>
      </c>
      <c r="V126" s="32" t="s">
        <v>80</v>
      </c>
      <c r="W126" s="31">
        <v>43076</v>
      </c>
      <c r="X126" s="107" t="s">
        <v>270</v>
      </c>
      <c r="Y126" s="32" t="s">
        <v>79</v>
      </c>
      <c r="Z126" s="32" t="s">
        <v>365</v>
      </c>
      <c r="AA126" s="32" t="s">
        <v>579</v>
      </c>
      <c r="AB126" s="32" t="s">
        <v>569</v>
      </c>
      <c r="AC126" s="32" t="s">
        <v>676</v>
      </c>
      <c r="AD126" s="70" t="s">
        <v>528</v>
      </c>
      <c r="AE126" s="31">
        <v>43026</v>
      </c>
      <c r="AF126" s="32">
        <v>5100001801</v>
      </c>
      <c r="AG126" s="32" t="s">
        <v>417</v>
      </c>
      <c r="AH126" s="32">
        <v>800138506</v>
      </c>
      <c r="AI126" s="32">
        <v>0</v>
      </c>
      <c r="AJ126" s="32" t="s">
        <v>728</v>
      </c>
      <c r="AK126" s="86" t="s">
        <v>776</v>
      </c>
      <c r="AL126" s="86" t="s">
        <v>777</v>
      </c>
      <c r="AM126" s="32" t="s">
        <v>583</v>
      </c>
      <c r="AN126" s="31">
        <v>43027</v>
      </c>
      <c r="AO126" s="36">
        <v>180000000</v>
      </c>
      <c r="AP126" s="32">
        <v>113417</v>
      </c>
      <c r="AQ126" s="31">
        <v>43027</v>
      </c>
      <c r="AR126" s="31">
        <v>43197</v>
      </c>
      <c r="AS126" s="32" t="s">
        <v>80</v>
      </c>
      <c r="AT126" s="31">
        <v>43075</v>
      </c>
      <c r="AU126" s="32" t="s">
        <v>772</v>
      </c>
      <c r="AV126" s="36">
        <v>81000000</v>
      </c>
      <c r="AW126" s="31">
        <v>43080</v>
      </c>
      <c r="AX126" s="36">
        <v>81000000</v>
      </c>
      <c r="AY126" s="31">
        <v>43159</v>
      </c>
      <c r="AZ126" s="32">
        <v>118817</v>
      </c>
      <c r="BA126" s="32" t="s">
        <v>776</v>
      </c>
      <c r="BB126" s="31">
        <v>43080</v>
      </c>
      <c r="BC126" s="31">
        <v>44255</v>
      </c>
      <c r="BD126" s="36">
        <v>91350000</v>
      </c>
      <c r="BE126" s="32">
        <v>2717</v>
      </c>
      <c r="BF126" s="105">
        <v>261000000</v>
      </c>
      <c r="BG126" s="105">
        <v>0</v>
      </c>
      <c r="BH126" s="32">
        <v>0</v>
      </c>
      <c r="BI126" s="32" t="s">
        <v>492</v>
      </c>
      <c r="BJ126" s="32">
        <v>0</v>
      </c>
      <c r="BK126" s="32" t="s">
        <v>74</v>
      </c>
      <c r="BL126" s="32" t="s">
        <v>258</v>
      </c>
      <c r="BM126" s="32">
        <v>43264043</v>
      </c>
      <c r="BP126" s="11">
        <f t="shared" si="4"/>
        <v>50</v>
      </c>
      <c r="BR126" s="58"/>
    </row>
    <row r="127" spans="1:70" s="32" customFormat="1" ht="72" x14ac:dyDescent="0.25">
      <c r="A127" s="32" t="s">
        <v>66</v>
      </c>
      <c r="B127" s="31">
        <v>43003</v>
      </c>
      <c r="C127" s="32" t="s">
        <v>67</v>
      </c>
      <c r="D127" s="31">
        <v>43003</v>
      </c>
      <c r="E127" s="31">
        <v>43003</v>
      </c>
      <c r="F127" s="32" t="s">
        <v>601</v>
      </c>
      <c r="G127" s="31">
        <v>43004</v>
      </c>
      <c r="H127" s="32">
        <v>100001512</v>
      </c>
      <c r="I127" s="32" t="s">
        <v>91</v>
      </c>
      <c r="J127" s="32" t="s">
        <v>91</v>
      </c>
      <c r="K127" s="32" t="s">
        <v>72</v>
      </c>
      <c r="L127" s="32" t="s">
        <v>73</v>
      </c>
      <c r="M127" s="32" t="s">
        <v>74</v>
      </c>
      <c r="N127" s="32" t="s">
        <v>74</v>
      </c>
      <c r="O127" s="32" t="s">
        <v>75</v>
      </c>
      <c r="P127" s="32" t="s">
        <v>76</v>
      </c>
      <c r="Q127" s="32" t="s">
        <v>639</v>
      </c>
      <c r="R127" s="36">
        <v>60000000</v>
      </c>
      <c r="S127" s="32">
        <v>7717</v>
      </c>
      <c r="T127" s="32" t="s">
        <v>334</v>
      </c>
      <c r="U127" s="32" t="s">
        <v>510</v>
      </c>
      <c r="V127" s="32" t="s">
        <v>79</v>
      </c>
      <c r="W127" s="31">
        <v>43076</v>
      </c>
      <c r="X127" s="107" t="s">
        <v>270</v>
      </c>
      <c r="Y127" s="32" t="s">
        <v>80</v>
      </c>
      <c r="Z127" s="32" t="s">
        <v>81</v>
      </c>
      <c r="AA127" s="32" t="s">
        <v>579</v>
      </c>
      <c r="AB127" s="32" t="s">
        <v>74</v>
      </c>
      <c r="AC127" s="32" t="s">
        <v>676</v>
      </c>
      <c r="AD127" s="32" t="s">
        <v>526</v>
      </c>
      <c r="AE127" s="31">
        <v>43007</v>
      </c>
      <c r="AF127" s="32">
        <v>4200001953</v>
      </c>
      <c r="AG127" s="32" t="s">
        <v>707</v>
      </c>
      <c r="AH127" s="32">
        <v>41687868</v>
      </c>
      <c r="AI127" s="32">
        <v>3</v>
      </c>
      <c r="AJ127" s="32" t="s">
        <v>612</v>
      </c>
      <c r="AK127" s="32" t="s">
        <v>613</v>
      </c>
      <c r="AL127" s="32" t="s">
        <v>358</v>
      </c>
      <c r="AM127" s="32" t="s">
        <v>550</v>
      </c>
      <c r="AN127" s="31">
        <v>43010</v>
      </c>
      <c r="AO127" s="36">
        <v>60000000</v>
      </c>
      <c r="AP127" s="32">
        <v>109317</v>
      </c>
      <c r="AQ127" s="31"/>
      <c r="AR127" s="31">
        <v>43197</v>
      </c>
      <c r="AS127" s="32" t="s">
        <v>79</v>
      </c>
      <c r="AV127" s="36"/>
      <c r="AX127" s="36"/>
      <c r="BF127" s="105">
        <v>60000000</v>
      </c>
      <c r="BG127" s="105">
        <v>0</v>
      </c>
      <c r="BH127" s="32">
        <v>0</v>
      </c>
      <c r="BI127" s="32" t="s">
        <v>492</v>
      </c>
      <c r="BJ127" s="32">
        <v>0</v>
      </c>
      <c r="BK127" s="32" t="s">
        <v>74</v>
      </c>
      <c r="BL127" s="32" t="s">
        <v>90</v>
      </c>
      <c r="BM127" s="106">
        <v>1040356604</v>
      </c>
      <c r="BP127" s="11">
        <f t="shared" si="4"/>
        <v>69</v>
      </c>
      <c r="BR127" s="58"/>
    </row>
    <row r="128" spans="1:70" s="32" customFormat="1" ht="60" x14ac:dyDescent="0.25">
      <c r="A128" s="32" t="s">
        <v>66</v>
      </c>
      <c r="B128" s="31">
        <v>43003</v>
      </c>
      <c r="C128" s="32" t="s">
        <v>67</v>
      </c>
      <c r="D128" s="31">
        <v>43003</v>
      </c>
      <c r="E128" s="31">
        <v>43003</v>
      </c>
      <c r="F128" s="32" t="s">
        <v>602</v>
      </c>
      <c r="G128" s="31">
        <v>43004</v>
      </c>
      <c r="H128" s="32">
        <v>100001506</v>
      </c>
      <c r="I128" s="32" t="s">
        <v>91</v>
      </c>
      <c r="J128" s="32" t="s">
        <v>91</v>
      </c>
      <c r="K128" s="32" t="s">
        <v>72</v>
      </c>
      <c r="L128" s="32" t="s">
        <v>73</v>
      </c>
      <c r="M128" s="32" t="s">
        <v>74</v>
      </c>
      <c r="N128" s="32" t="s">
        <v>74</v>
      </c>
      <c r="O128" s="32" t="s">
        <v>75</v>
      </c>
      <c r="P128" s="32" t="s">
        <v>76</v>
      </c>
      <c r="Q128" s="32" t="s">
        <v>640</v>
      </c>
      <c r="R128" s="36">
        <v>30000000</v>
      </c>
      <c r="S128" s="32">
        <v>7717</v>
      </c>
      <c r="T128" s="32" t="s">
        <v>334</v>
      </c>
      <c r="U128" s="32" t="s">
        <v>510</v>
      </c>
      <c r="V128" s="32" t="s">
        <v>79</v>
      </c>
      <c r="W128" s="31">
        <v>43076</v>
      </c>
      <c r="X128" s="107" t="s">
        <v>675</v>
      </c>
      <c r="Y128" s="32" t="s">
        <v>80</v>
      </c>
      <c r="Z128" s="32" t="s">
        <v>81</v>
      </c>
      <c r="AA128" s="32" t="s">
        <v>82</v>
      </c>
      <c r="AB128" s="32" t="s">
        <v>74</v>
      </c>
      <c r="AC128" s="32" t="s">
        <v>676</v>
      </c>
      <c r="AD128" s="32" t="s">
        <v>517</v>
      </c>
      <c r="AE128" s="31">
        <v>43006</v>
      </c>
      <c r="AF128" s="32">
        <v>4200001933</v>
      </c>
      <c r="AG128" s="32" t="s">
        <v>455</v>
      </c>
      <c r="AH128" s="32">
        <v>21788564</v>
      </c>
      <c r="AI128" s="32">
        <v>0</v>
      </c>
      <c r="AJ128" s="32" t="s">
        <v>609</v>
      </c>
      <c r="AK128" s="32" t="s">
        <v>614</v>
      </c>
      <c r="AL128" s="32" t="s">
        <v>358</v>
      </c>
      <c r="AM128" s="32" t="s">
        <v>550</v>
      </c>
      <c r="AN128" s="31">
        <v>43011</v>
      </c>
      <c r="AO128" s="36">
        <v>30000000</v>
      </c>
      <c r="AP128" s="32">
        <v>109117</v>
      </c>
      <c r="AQ128" s="31">
        <v>43006</v>
      </c>
      <c r="AR128" s="31">
        <v>42801</v>
      </c>
      <c r="AS128" s="32" t="s">
        <v>79</v>
      </c>
      <c r="AT128" s="31">
        <v>43060</v>
      </c>
      <c r="AU128" s="32" t="s">
        <v>273</v>
      </c>
      <c r="AV128" s="36">
        <v>15000000</v>
      </c>
      <c r="AW128" s="31">
        <v>43062</v>
      </c>
      <c r="AX128" s="36">
        <v>15000000</v>
      </c>
      <c r="AZ128" s="32">
        <v>7717</v>
      </c>
      <c r="BA128" s="32" t="s">
        <v>771</v>
      </c>
      <c r="BB128" s="31">
        <v>43066</v>
      </c>
      <c r="BC128" s="31">
        <v>44293</v>
      </c>
      <c r="BE128" s="32">
        <v>125817</v>
      </c>
      <c r="BF128" s="105">
        <v>45000000</v>
      </c>
      <c r="BG128" s="105">
        <v>0</v>
      </c>
      <c r="BH128" s="32">
        <v>0</v>
      </c>
      <c r="BI128" s="32" t="s">
        <v>492</v>
      </c>
      <c r="BJ128" s="32">
        <v>0</v>
      </c>
      <c r="BK128" s="32" t="s">
        <v>74</v>
      </c>
      <c r="BL128" s="32" t="s">
        <v>90</v>
      </c>
      <c r="BM128" s="106">
        <v>1040356604</v>
      </c>
      <c r="BP128" s="11">
        <f t="shared" si="4"/>
        <v>70</v>
      </c>
      <c r="BQ128" s="32">
        <v>100001645</v>
      </c>
      <c r="BR128" s="58">
        <v>4200002106</v>
      </c>
    </row>
    <row r="129" spans="1:70 16384:16384" s="32" customFormat="1" ht="60" x14ac:dyDescent="0.25">
      <c r="A129" s="32" t="s">
        <v>66</v>
      </c>
      <c r="B129" s="31">
        <v>43003</v>
      </c>
      <c r="C129" s="32" t="s">
        <v>67</v>
      </c>
      <c r="D129" s="31">
        <v>43003</v>
      </c>
      <c r="E129" s="31">
        <v>43003</v>
      </c>
      <c r="F129" s="32" t="s">
        <v>603</v>
      </c>
      <c r="G129" s="31">
        <v>43004</v>
      </c>
      <c r="H129" s="32">
        <v>100001507</v>
      </c>
      <c r="I129" s="32" t="s">
        <v>91</v>
      </c>
      <c r="J129" s="32" t="s">
        <v>91</v>
      </c>
      <c r="K129" s="32" t="s">
        <v>72</v>
      </c>
      <c r="L129" s="32" t="s">
        <v>73</v>
      </c>
      <c r="M129" s="32" t="s">
        <v>74</v>
      </c>
      <c r="N129" s="32" t="s">
        <v>74</v>
      </c>
      <c r="O129" s="32" t="s">
        <v>75</v>
      </c>
      <c r="P129" s="32" t="s">
        <v>76</v>
      </c>
      <c r="Q129" s="32" t="s">
        <v>641</v>
      </c>
      <c r="R129" s="36">
        <v>40000000</v>
      </c>
      <c r="S129" s="32">
        <v>7717</v>
      </c>
      <c r="T129" s="32" t="s">
        <v>334</v>
      </c>
      <c r="U129" s="32" t="s">
        <v>510</v>
      </c>
      <c r="V129" s="32" t="s">
        <v>79</v>
      </c>
      <c r="W129" s="31">
        <v>43076</v>
      </c>
      <c r="X129" s="107" t="s">
        <v>270</v>
      </c>
      <c r="Y129" s="32" t="s">
        <v>80</v>
      </c>
      <c r="Z129" s="32" t="s">
        <v>81</v>
      </c>
      <c r="AA129" s="32" t="s">
        <v>579</v>
      </c>
      <c r="AB129" s="32" t="s">
        <v>74</v>
      </c>
      <c r="AC129" s="32" t="s">
        <v>676</v>
      </c>
      <c r="AD129" s="32" t="s">
        <v>525</v>
      </c>
      <c r="AE129" s="31">
        <v>43006</v>
      </c>
      <c r="AF129" s="32">
        <v>4200001934</v>
      </c>
      <c r="AG129" s="32" t="s">
        <v>708</v>
      </c>
      <c r="AH129" s="32">
        <v>800236495</v>
      </c>
      <c r="AI129" s="32">
        <v>8</v>
      </c>
      <c r="AJ129" s="32" t="s">
        <v>610</v>
      </c>
      <c r="AK129" s="32" t="s">
        <v>619</v>
      </c>
      <c r="AL129" s="32" t="s">
        <v>358</v>
      </c>
      <c r="AM129" s="32" t="s">
        <v>550</v>
      </c>
      <c r="AN129" s="31">
        <v>43006</v>
      </c>
      <c r="AO129" s="36">
        <v>40000000</v>
      </c>
      <c r="AP129" s="32">
        <v>109217</v>
      </c>
      <c r="AQ129" s="31">
        <v>43007</v>
      </c>
      <c r="AR129" s="31">
        <v>42801</v>
      </c>
      <c r="AS129" s="32" t="s">
        <v>79</v>
      </c>
      <c r="AV129" s="36"/>
      <c r="AX129" s="36"/>
      <c r="BF129" s="105">
        <v>40000000</v>
      </c>
      <c r="BG129" s="105">
        <v>0</v>
      </c>
      <c r="BH129" s="32">
        <v>0</v>
      </c>
      <c r="BI129" s="32" t="s">
        <v>492</v>
      </c>
      <c r="BJ129" s="32">
        <v>0</v>
      </c>
      <c r="BK129" s="32" t="s">
        <v>74</v>
      </c>
      <c r="BL129" s="32" t="s">
        <v>90</v>
      </c>
      <c r="BM129" s="106">
        <v>1040356604</v>
      </c>
      <c r="BP129" s="11">
        <f t="shared" si="4"/>
        <v>70</v>
      </c>
      <c r="BR129" s="58"/>
    </row>
    <row r="130" spans="1:70 16384:16384" s="32" customFormat="1" ht="156" x14ac:dyDescent="0.25">
      <c r="A130" s="71" t="s">
        <v>726</v>
      </c>
      <c r="B130" s="31">
        <v>43019</v>
      </c>
      <c r="C130" s="32" t="s">
        <v>67</v>
      </c>
      <c r="D130" s="31">
        <v>43018</v>
      </c>
      <c r="E130" s="31">
        <v>43034</v>
      </c>
      <c r="F130" s="32" t="s">
        <v>714</v>
      </c>
      <c r="G130" s="31">
        <v>43026</v>
      </c>
      <c r="H130" s="32">
        <v>400000846</v>
      </c>
      <c r="I130" s="32" t="s">
        <v>70</v>
      </c>
      <c r="J130" s="32" t="s">
        <v>71</v>
      </c>
      <c r="K130" s="32" t="s">
        <v>72</v>
      </c>
      <c r="L130" s="32" t="s">
        <v>73</v>
      </c>
      <c r="M130" s="32" t="s">
        <v>74</v>
      </c>
      <c r="N130" s="32" t="s">
        <v>74</v>
      </c>
      <c r="O130" s="32" t="s">
        <v>75</v>
      </c>
      <c r="P130" s="32" t="s">
        <v>76</v>
      </c>
      <c r="Q130" s="88" t="s">
        <v>768</v>
      </c>
      <c r="R130" s="36">
        <v>200000000</v>
      </c>
      <c r="S130" s="32">
        <v>10717</v>
      </c>
      <c r="T130" s="32" t="s">
        <v>204</v>
      </c>
      <c r="U130" s="32" t="s">
        <v>510</v>
      </c>
      <c r="V130" s="32" t="s">
        <v>723</v>
      </c>
      <c r="W130" s="31">
        <v>43076</v>
      </c>
      <c r="X130" s="32" t="s">
        <v>724</v>
      </c>
      <c r="Y130" s="32" t="s">
        <v>79</v>
      </c>
      <c r="Z130" s="32" t="s">
        <v>365</v>
      </c>
      <c r="AC130" s="32" t="s">
        <v>720</v>
      </c>
      <c r="AD130" s="32" t="s">
        <v>561</v>
      </c>
      <c r="AE130" s="31">
        <v>43042</v>
      </c>
      <c r="AF130" s="32">
        <v>5100001824</v>
      </c>
      <c r="AG130" s="32" t="s">
        <v>704</v>
      </c>
      <c r="AH130" s="32">
        <v>21788564</v>
      </c>
      <c r="AI130" s="32">
        <v>0</v>
      </c>
      <c r="AJ130" s="32" t="s">
        <v>765</v>
      </c>
      <c r="AK130" s="32" t="s">
        <v>766</v>
      </c>
      <c r="AL130" s="32" t="s">
        <v>767</v>
      </c>
      <c r="AM130" s="32" t="s">
        <v>550</v>
      </c>
      <c r="AN130" s="31">
        <v>43047</v>
      </c>
      <c r="AO130" s="36">
        <v>200000000</v>
      </c>
      <c r="AP130" s="32">
        <v>121117</v>
      </c>
      <c r="AQ130" s="31">
        <v>43046</v>
      </c>
      <c r="AR130" s="31">
        <v>43197</v>
      </c>
      <c r="AS130" s="32" t="s">
        <v>80</v>
      </c>
      <c r="BF130" s="36">
        <v>200000000</v>
      </c>
      <c r="BG130" s="32">
        <v>0</v>
      </c>
      <c r="BI130" s="32" t="s">
        <v>492</v>
      </c>
      <c r="BJ130" s="32">
        <v>0</v>
      </c>
      <c r="BK130" s="32" t="s">
        <v>74</v>
      </c>
      <c r="BL130" s="32" t="s">
        <v>258</v>
      </c>
      <c r="BM130" s="32">
        <v>43264043</v>
      </c>
      <c r="BP130" s="11">
        <f t="shared" si="4"/>
        <v>34</v>
      </c>
      <c r="BR130" s="58"/>
    </row>
    <row r="131" spans="1:70 16384:16384" s="32" customFormat="1" ht="120" x14ac:dyDescent="0.25">
      <c r="A131" s="71" t="s">
        <v>726</v>
      </c>
      <c r="B131" s="31">
        <v>43019</v>
      </c>
      <c r="C131" s="32" t="s">
        <v>67</v>
      </c>
      <c r="D131" s="31">
        <v>43018</v>
      </c>
      <c r="E131" s="31">
        <v>43034</v>
      </c>
      <c r="F131" s="32" t="s">
        <v>715</v>
      </c>
      <c r="G131" s="31">
        <v>43026</v>
      </c>
      <c r="H131" s="32">
        <v>400000846</v>
      </c>
      <c r="I131" s="32" t="s">
        <v>70</v>
      </c>
      <c r="J131" s="32" t="s">
        <v>71</v>
      </c>
      <c r="K131" s="32" t="s">
        <v>72</v>
      </c>
      <c r="L131" s="32" t="s">
        <v>73</v>
      </c>
      <c r="M131" s="32" t="s">
        <v>74</v>
      </c>
      <c r="N131" s="32" t="s">
        <v>74</v>
      </c>
      <c r="O131" s="32" t="s">
        <v>75</v>
      </c>
      <c r="P131" s="32" t="s">
        <v>76</v>
      </c>
      <c r="Q131" s="32" t="s">
        <v>725</v>
      </c>
      <c r="R131" s="36">
        <v>120000000</v>
      </c>
      <c r="S131" s="32">
        <v>10717</v>
      </c>
      <c r="T131" s="32" t="s">
        <v>204</v>
      </c>
      <c r="U131" s="32" t="s">
        <v>510</v>
      </c>
      <c r="V131" s="32" t="s">
        <v>80</v>
      </c>
      <c r="W131" s="31">
        <v>43076</v>
      </c>
      <c r="X131" s="107" t="s">
        <v>270</v>
      </c>
      <c r="Y131" s="32" t="s">
        <v>79</v>
      </c>
      <c r="Z131" s="32" t="s">
        <v>365</v>
      </c>
      <c r="AA131" s="32" t="s">
        <v>568</v>
      </c>
      <c r="AB131" s="32" t="s">
        <v>83</v>
      </c>
      <c r="AC131" s="32" t="s">
        <v>676</v>
      </c>
      <c r="AD131" s="32" t="s">
        <v>563</v>
      </c>
      <c r="AE131" s="31">
        <v>43053</v>
      </c>
      <c r="AF131" s="32">
        <v>4200002163</v>
      </c>
      <c r="AG131" s="32" t="s">
        <v>684</v>
      </c>
      <c r="AH131" s="32">
        <v>90039980</v>
      </c>
      <c r="AI131" s="32">
        <v>0</v>
      </c>
      <c r="AJ131" s="32" t="s">
        <v>118</v>
      </c>
      <c r="AK131" s="32" t="s">
        <v>770</v>
      </c>
      <c r="AL131" s="32" t="s">
        <v>358</v>
      </c>
      <c r="AM131" s="32" t="s">
        <v>550</v>
      </c>
      <c r="AN131" s="31">
        <v>43054</v>
      </c>
      <c r="AO131" s="36">
        <v>120000000</v>
      </c>
      <c r="AP131" s="32">
        <v>122617</v>
      </c>
      <c r="AQ131" s="31">
        <v>43053</v>
      </c>
      <c r="AR131" s="31">
        <v>43197</v>
      </c>
      <c r="AS131" s="32" t="s">
        <v>80</v>
      </c>
      <c r="AV131" s="36"/>
      <c r="AX131" s="36"/>
      <c r="BF131" s="53">
        <v>120000000</v>
      </c>
      <c r="BG131" s="32">
        <v>0</v>
      </c>
      <c r="BH131" s="32">
        <v>0</v>
      </c>
      <c r="BI131" s="32" t="s">
        <v>492</v>
      </c>
      <c r="BJ131" s="32">
        <v>0</v>
      </c>
      <c r="BK131" s="32" t="s">
        <v>74</v>
      </c>
      <c r="BL131" s="32" t="s">
        <v>258</v>
      </c>
      <c r="BM131" s="32">
        <v>43264043</v>
      </c>
      <c r="BP131" s="11">
        <f t="shared" si="4"/>
        <v>23</v>
      </c>
      <c r="BR131" s="58"/>
    </row>
    <row r="132" spans="1:70 16384:16384" s="32" customFormat="1" ht="60" x14ac:dyDescent="0.25">
      <c r="A132" s="32" t="s">
        <v>66</v>
      </c>
      <c r="B132" s="31">
        <v>43025</v>
      </c>
      <c r="C132" s="32" t="s">
        <v>255</v>
      </c>
      <c r="D132" s="31">
        <v>43025</v>
      </c>
      <c r="E132" s="31">
        <v>43026</v>
      </c>
      <c r="F132" s="32" t="s">
        <v>716</v>
      </c>
      <c r="G132" s="31">
        <v>43026</v>
      </c>
      <c r="H132" s="32">
        <v>100001549</v>
      </c>
      <c r="I132" s="32" t="s">
        <v>91</v>
      </c>
      <c r="J132" s="32" t="s">
        <v>71</v>
      </c>
      <c r="K132" s="32" t="s">
        <v>72</v>
      </c>
      <c r="L132" s="32" t="s">
        <v>73</v>
      </c>
      <c r="M132" s="32" t="s">
        <v>74</v>
      </c>
      <c r="N132" s="32" t="s">
        <v>74</v>
      </c>
      <c r="O132" s="32" t="s">
        <v>75</v>
      </c>
      <c r="P132" s="32" t="s">
        <v>76</v>
      </c>
      <c r="Q132" s="32" t="s">
        <v>719</v>
      </c>
      <c r="R132" s="36">
        <v>60000000</v>
      </c>
      <c r="S132" s="32">
        <v>7717</v>
      </c>
      <c r="T132" s="32" t="s">
        <v>334</v>
      </c>
      <c r="U132" s="32" t="s">
        <v>510</v>
      </c>
      <c r="V132" s="32" t="s">
        <v>79</v>
      </c>
      <c r="W132" s="31">
        <v>43076</v>
      </c>
      <c r="X132" s="107" t="s">
        <v>270</v>
      </c>
      <c r="Y132" s="32" t="s">
        <v>80</v>
      </c>
      <c r="Z132" s="32" t="s">
        <v>81</v>
      </c>
      <c r="AA132" s="32" t="s">
        <v>568</v>
      </c>
      <c r="AB132" s="32" t="s">
        <v>74</v>
      </c>
      <c r="AC132" s="32" t="s">
        <v>676</v>
      </c>
      <c r="AD132" s="32" t="s">
        <v>555</v>
      </c>
      <c r="AE132" s="31">
        <v>43033</v>
      </c>
      <c r="AF132" s="32" t="s">
        <v>720</v>
      </c>
      <c r="AG132" s="32" t="s">
        <v>756</v>
      </c>
      <c r="AH132" s="32">
        <v>890903939</v>
      </c>
      <c r="AI132" s="32">
        <v>5</v>
      </c>
      <c r="AJ132" s="32" t="s">
        <v>759</v>
      </c>
      <c r="AK132" s="86">
        <v>13626</v>
      </c>
      <c r="AL132" s="86" t="s">
        <v>760</v>
      </c>
      <c r="AM132" s="32" t="s">
        <v>550</v>
      </c>
      <c r="AN132" s="31">
        <v>43034</v>
      </c>
      <c r="AO132" s="36">
        <v>60000000</v>
      </c>
      <c r="AP132" s="86">
        <v>116917</v>
      </c>
      <c r="AQ132" s="31">
        <v>43033</v>
      </c>
      <c r="AR132" s="31">
        <v>43197</v>
      </c>
      <c r="AS132" s="32" t="s">
        <v>79</v>
      </c>
      <c r="AV132" s="36"/>
      <c r="AX132" s="36"/>
      <c r="BF132" s="53">
        <v>60000000</v>
      </c>
      <c r="BG132" s="32">
        <v>0</v>
      </c>
      <c r="BH132" s="32">
        <v>0</v>
      </c>
      <c r="BI132" s="32" t="s">
        <v>492</v>
      </c>
      <c r="BJ132" s="32">
        <v>0</v>
      </c>
      <c r="BK132" s="32" t="s">
        <v>74</v>
      </c>
      <c r="BL132" s="32" t="s">
        <v>90</v>
      </c>
      <c r="BM132" s="106">
        <v>1040356604</v>
      </c>
      <c r="BP132" s="11">
        <f t="shared" si="4"/>
        <v>43</v>
      </c>
      <c r="BR132" s="58"/>
    </row>
    <row r="133" spans="1:70 16384:16384" s="32" customFormat="1" ht="60" x14ac:dyDescent="0.2">
      <c r="A133" s="32" t="s">
        <v>66</v>
      </c>
      <c r="B133" s="31">
        <v>43025</v>
      </c>
      <c r="C133" s="32" t="s">
        <v>67</v>
      </c>
      <c r="D133" s="31">
        <v>43025</v>
      </c>
      <c r="E133" s="31">
        <v>43026</v>
      </c>
      <c r="F133" s="32" t="s">
        <v>717</v>
      </c>
      <c r="G133" s="31">
        <v>43026</v>
      </c>
      <c r="H133" s="32">
        <v>100001550</v>
      </c>
      <c r="I133" s="32" t="s">
        <v>91</v>
      </c>
      <c r="J133" s="32" t="s">
        <v>71</v>
      </c>
      <c r="K133" s="32" t="s">
        <v>72</v>
      </c>
      <c r="L133" s="32" t="s">
        <v>73</v>
      </c>
      <c r="M133" s="32" t="s">
        <v>74</v>
      </c>
      <c r="N133" s="32" t="s">
        <v>74</v>
      </c>
      <c r="O133" s="32" t="s">
        <v>75</v>
      </c>
      <c r="P133" s="32" t="s">
        <v>76</v>
      </c>
      <c r="Q133" s="32" t="s">
        <v>721</v>
      </c>
      <c r="R133" s="36">
        <v>60000000</v>
      </c>
      <c r="S133" s="32">
        <v>7717</v>
      </c>
      <c r="T133" s="32" t="s">
        <v>334</v>
      </c>
      <c r="U133" s="32" t="s">
        <v>510</v>
      </c>
      <c r="V133" s="32" t="s">
        <v>79</v>
      </c>
      <c r="W133" s="31">
        <v>43076</v>
      </c>
      <c r="X133" s="32" t="s">
        <v>722</v>
      </c>
      <c r="Y133" s="32" t="s">
        <v>80</v>
      </c>
      <c r="Z133" s="32" t="s">
        <v>81</v>
      </c>
      <c r="AA133" s="32" t="s">
        <v>568</v>
      </c>
      <c r="AB133" s="32" t="s">
        <v>74</v>
      </c>
      <c r="AC133" s="32" t="s">
        <v>676</v>
      </c>
      <c r="AD133" s="32" t="s">
        <v>529</v>
      </c>
      <c r="AE133" s="31">
        <v>43032</v>
      </c>
      <c r="AF133" s="32" t="s">
        <v>720</v>
      </c>
      <c r="AG133" s="116" t="s">
        <v>761</v>
      </c>
      <c r="AH133" s="32">
        <v>890903858</v>
      </c>
      <c r="AI133" s="32">
        <v>7</v>
      </c>
      <c r="AJ133" s="32" t="s">
        <v>762</v>
      </c>
      <c r="AK133" s="86" t="s">
        <v>763</v>
      </c>
      <c r="AL133" s="87" t="s">
        <v>764</v>
      </c>
      <c r="AM133" s="32" t="s">
        <v>550</v>
      </c>
      <c r="AN133" s="31">
        <v>43034</v>
      </c>
      <c r="AO133" s="36">
        <v>60000000</v>
      </c>
      <c r="AP133" s="86">
        <v>117017</v>
      </c>
      <c r="AQ133" s="31">
        <v>43033</v>
      </c>
      <c r="AR133" s="31">
        <v>43197</v>
      </c>
      <c r="AS133" s="32" t="s">
        <v>79</v>
      </c>
      <c r="AT133" s="31">
        <v>43063</v>
      </c>
      <c r="AU133" s="32" t="s">
        <v>273</v>
      </c>
      <c r="AV133" s="36">
        <v>27000000</v>
      </c>
      <c r="AW133" s="31">
        <v>43069</v>
      </c>
      <c r="AX133" s="36">
        <v>27000000</v>
      </c>
      <c r="AY133" s="31">
        <v>43131</v>
      </c>
      <c r="AZ133" s="32">
        <v>118817</v>
      </c>
      <c r="BA133" s="32" t="s">
        <v>763</v>
      </c>
      <c r="BB133" s="31">
        <v>43075</v>
      </c>
      <c r="BC133" s="31">
        <v>44227</v>
      </c>
      <c r="BD133" s="36">
        <v>21750000</v>
      </c>
      <c r="BE133" s="32">
        <v>1717</v>
      </c>
      <c r="BF133" s="53">
        <v>87000000</v>
      </c>
      <c r="BG133" s="32">
        <v>0</v>
      </c>
      <c r="BH133" s="32">
        <v>0</v>
      </c>
      <c r="BI133" s="32" t="s">
        <v>492</v>
      </c>
      <c r="BJ133" s="32">
        <v>0</v>
      </c>
      <c r="BK133" s="32" t="s">
        <v>74</v>
      </c>
      <c r="BL133" s="32" t="s">
        <v>90</v>
      </c>
      <c r="BM133" s="106">
        <v>1040356604</v>
      </c>
      <c r="BP133" s="11">
        <f t="shared" si="4"/>
        <v>44</v>
      </c>
      <c r="BR133" s="58"/>
    </row>
    <row r="134" spans="1:70 16384:16384" s="32" customFormat="1" ht="84" x14ac:dyDescent="0.25">
      <c r="A134" s="32" t="s">
        <v>105</v>
      </c>
      <c r="B134" s="31">
        <v>43004</v>
      </c>
      <c r="C134" s="32" t="s">
        <v>67</v>
      </c>
      <c r="D134" s="32" t="s">
        <v>366</v>
      </c>
      <c r="E134" s="31">
        <v>43004</v>
      </c>
      <c r="F134" s="32" t="s">
        <v>290</v>
      </c>
      <c r="G134" s="32" t="s">
        <v>290</v>
      </c>
      <c r="H134" s="32" t="s">
        <v>718</v>
      </c>
      <c r="I134" s="32" t="s">
        <v>70</v>
      </c>
      <c r="J134" s="32" t="s">
        <v>366</v>
      </c>
      <c r="K134" s="32" t="s">
        <v>72</v>
      </c>
      <c r="L134" s="32" t="s">
        <v>73</v>
      </c>
      <c r="M134" s="32" t="s">
        <v>74</v>
      </c>
      <c r="N134" s="32" t="s">
        <v>74</v>
      </c>
      <c r="O134" s="32" t="s">
        <v>75</v>
      </c>
      <c r="P134" s="32" t="s">
        <v>76</v>
      </c>
      <c r="Q134" s="88" t="s">
        <v>727</v>
      </c>
      <c r="R134" s="36">
        <v>11297639.99</v>
      </c>
      <c r="S134" s="32">
        <v>12017</v>
      </c>
      <c r="T134" s="32" t="s">
        <v>123</v>
      </c>
      <c r="U134" s="32" t="s">
        <v>240</v>
      </c>
      <c r="V134" s="32" t="s">
        <v>80</v>
      </c>
      <c r="W134" s="31">
        <v>43039</v>
      </c>
      <c r="X134" s="32" t="s">
        <v>724</v>
      </c>
      <c r="Y134" s="32" t="s">
        <v>80</v>
      </c>
      <c r="Z134" s="32" t="s">
        <v>74</v>
      </c>
      <c r="AA134" s="32" t="s">
        <v>74</v>
      </c>
      <c r="AB134" s="32" t="s">
        <v>74</v>
      </c>
      <c r="AC134" s="32" t="s">
        <v>676</v>
      </c>
      <c r="AD134" s="111" t="s">
        <v>729</v>
      </c>
      <c r="AE134" s="31">
        <v>43025</v>
      </c>
      <c r="AF134" s="32" t="s">
        <v>69</v>
      </c>
      <c r="AG134" s="32" t="s">
        <v>730</v>
      </c>
      <c r="AH134" s="32">
        <v>830110570</v>
      </c>
      <c r="AJ134" s="32" t="s">
        <v>731</v>
      </c>
      <c r="AK134" s="32" t="s">
        <v>290</v>
      </c>
      <c r="AL134" s="32" t="s">
        <v>290</v>
      </c>
      <c r="AM134" s="32" t="s">
        <v>290</v>
      </c>
      <c r="AN134" s="32" t="s">
        <v>290</v>
      </c>
      <c r="AO134" s="36">
        <v>11297639.99</v>
      </c>
      <c r="AP134" s="32">
        <v>113017</v>
      </c>
      <c r="AQ134" s="31">
        <v>43026</v>
      </c>
      <c r="AR134" s="32" t="s">
        <v>290</v>
      </c>
      <c r="AS134" s="32" t="s">
        <v>80</v>
      </c>
      <c r="AV134" s="36"/>
      <c r="AX134" s="36"/>
      <c r="BP134" s="11">
        <f t="shared" si="4"/>
        <v>14</v>
      </c>
      <c r="BR134" s="58"/>
    </row>
    <row r="135" spans="1:70 16384:16384" s="32" customFormat="1" ht="84" x14ac:dyDescent="0.25">
      <c r="A135" s="32" t="s">
        <v>105</v>
      </c>
      <c r="B135" s="31">
        <v>43004</v>
      </c>
      <c r="C135" s="32" t="s">
        <v>67</v>
      </c>
      <c r="D135" s="32" t="s">
        <v>366</v>
      </c>
      <c r="E135" s="31">
        <v>43004</v>
      </c>
      <c r="F135" s="32" t="s">
        <v>290</v>
      </c>
      <c r="G135" s="32" t="s">
        <v>290</v>
      </c>
      <c r="H135" s="32" t="s">
        <v>718</v>
      </c>
      <c r="I135" s="32" t="s">
        <v>70</v>
      </c>
      <c r="J135" s="32" t="s">
        <v>366</v>
      </c>
      <c r="K135" s="32" t="s">
        <v>72</v>
      </c>
      <c r="L135" s="32" t="s">
        <v>73</v>
      </c>
      <c r="M135" s="32" t="s">
        <v>74</v>
      </c>
      <c r="N135" s="32" t="s">
        <v>74</v>
      </c>
      <c r="O135" s="32" t="s">
        <v>75</v>
      </c>
      <c r="P135" s="32" t="s">
        <v>76</v>
      </c>
      <c r="Q135" s="88" t="s">
        <v>727</v>
      </c>
      <c r="R135" s="36" t="s">
        <v>732</v>
      </c>
      <c r="S135" s="32">
        <v>10217</v>
      </c>
      <c r="T135" s="32" t="s">
        <v>123</v>
      </c>
      <c r="U135" s="32" t="s">
        <v>240</v>
      </c>
      <c r="V135" s="32" t="s">
        <v>80</v>
      </c>
      <c r="W135" s="31">
        <v>43038</v>
      </c>
      <c r="X135" s="32" t="s">
        <v>724</v>
      </c>
      <c r="Y135" s="32" t="s">
        <v>80</v>
      </c>
      <c r="Z135" s="32" t="s">
        <v>74</v>
      </c>
      <c r="AA135" s="32" t="s">
        <v>74</v>
      </c>
      <c r="AB135" s="32" t="s">
        <v>74</v>
      </c>
      <c r="AC135" s="32" t="s">
        <v>676</v>
      </c>
      <c r="AD135" s="111" t="s">
        <v>733</v>
      </c>
      <c r="AE135" s="31">
        <v>43025</v>
      </c>
      <c r="AF135" s="32" t="s">
        <v>69</v>
      </c>
      <c r="AG135" s="32" t="s">
        <v>734</v>
      </c>
      <c r="AH135" s="32">
        <v>830001338</v>
      </c>
      <c r="AJ135" s="32" t="s">
        <v>735</v>
      </c>
      <c r="AK135" s="32" t="s">
        <v>290</v>
      </c>
      <c r="AL135" s="32" t="s">
        <v>290</v>
      </c>
      <c r="AM135" s="32" t="s">
        <v>290</v>
      </c>
      <c r="AN135" s="32" t="s">
        <v>290</v>
      </c>
      <c r="AO135" s="32" t="s">
        <v>732</v>
      </c>
      <c r="AP135" s="32">
        <v>113117</v>
      </c>
      <c r="AQ135" s="31">
        <v>43026</v>
      </c>
      <c r="AR135" s="32" t="s">
        <v>290</v>
      </c>
      <c r="AS135" s="32" t="s">
        <v>80</v>
      </c>
      <c r="AV135" s="36"/>
      <c r="AX135" s="36"/>
      <c r="BP135" s="11">
        <f t="shared" si="4"/>
        <v>13</v>
      </c>
      <c r="BR135" s="58"/>
    </row>
    <row r="136" spans="1:70 16384:16384" s="32" customFormat="1" ht="60" x14ac:dyDescent="0.25">
      <c r="A136" s="32" t="s">
        <v>105</v>
      </c>
      <c r="B136" s="31">
        <v>43031</v>
      </c>
      <c r="C136" s="32" t="s">
        <v>67</v>
      </c>
      <c r="D136" s="31">
        <v>43028</v>
      </c>
      <c r="E136" s="31">
        <v>43031</v>
      </c>
      <c r="F136" s="32" t="s">
        <v>742</v>
      </c>
      <c r="G136" s="31">
        <v>43039</v>
      </c>
      <c r="H136" s="32" t="s">
        <v>718</v>
      </c>
      <c r="I136" s="32" t="s">
        <v>91</v>
      </c>
      <c r="J136" s="32" t="s">
        <v>91</v>
      </c>
      <c r="K136" s="32" t="s">
        <v>72</v>
      </c>
      <c r="L136" s="32" t="s">
        <v>73</v>
      </c>
      <c r="M136" s="32" t="s">
        <v>74</v>
      </c>
      <c r="N136" s="32" t="s">
        <v>74</v>
      </c>
      <c r="O136" s="32" t="s">
        <v>75</v>
      </c>
      <c r="P136" s="32" t="s">
        <v>76</v>
      </c>
      <c r="Q136" s="88" t="s">
        <v>176</v>
      </c>
      <c r="R136" s="36" t="s">
        <v>743</v>
      </c>
      <c r="S136" s="32">
        <v>12117</v>
      </c>
      <c r="T136" s="32" t="s">
        <v>744</v>
      </c>
      <c r="U136" s="32" t="s">
        <v>745</v>
      </c>
      <c r="V136" s="32" t="s">
        <v>79</v>
      </c>
      <c r="W136" s="31">
        <v>43076</v>
      </c>
      <c r="X136" s="32" t="s">
        <v>746</v>
      </c>
      <c r="Y136" s="32" t="s">
        <v>80</v>
      </c>
      <c r="Z136" s="32" t="s">
        <v>155</v>
      </c>
      <c r="AB136" s="32" t="s">
        <v>74</v>
      </c>
      <c r="AC136" s="32" t="s">
        <v>676</v>
      </c>
      <c r="AD136" s="32" t="s">
        <v>560</v>
      </c>
      <c r="AE136" s="31">
        <v>43034</v>
      </c>
      <c r="AF136" s="32" t="s">
        <v>747</v>
      </c>
      <c r="AG136" s="32" t="s">
        <v>757</v>
      </c>
      <c r="AH136" s="32">
        <v>890302988</v>
      </c>
      <c r="AI136" s="32">
        <v>7</v>
      </c>
      <c r="AJ136" s="32" t="s">
        <v>523</v>
      </c>
      <c r="AK136" s="32" t="s">
        <v>747</v>
      </c>
      <c r="AL136" s="32" t="s">
        <v>747</v>
      </c>
      <c r="AM136" s="32" t="s">
        <v>747</v>
      </c>
      <c r="AN136" s="32" t="s">
        <v>747</v>
      </c>
      <c r="AO136" s="36">
        <v>10000000</v>
      </c>
      <c r="AP136" s="32">
        <v>120417</v>
      </c>
      <c r="AQ136" s="31">
        <v>43038</v>
      </c>
      <c r="AR136" s="32" t="s">
        <v>720</v>
      </c>
      <c r="AS136" s="32" t="s">
        <v>79</v>
      </c>
      <c r="AV136" s="36"/>
      <c r="AX136" s="36"/>
      <c r="BF136" s="53">
        <v>1000000</v>
      </c>
      <c r="BG136" s="32">
        <v>0</v>
      </c>
      <c r="BP136" s="11">
        <f t="shared" si="4"/>
        <v>42</v>
      </c>
      <c r="BR136" s="58"/>
    </row>
    <row r="137" spans="1:70 16384:16384" s="32" customFormat="1" ht="60" x14ac:dyDescent="0.25">
      <c r="A137" s="32" t="s">
        <v>105</v>
      </c>
      <c r="B137" s="31">
        <v>43033</v>
      </c>
      <c r="C137" s="32" t="s">
        <v>67</v>
      </c>
      <c r="D137" s="31">
        <v>43032</v>
      </c>
      <c r="E137" s="31">
        <v>43033</v>
      </c>
      <c r="F137" s="32" t="s">
        <v>748</v>
      </c>
      <c r="G137" s="31">
        <v>43039</v>
      </c>
      <c r="H137" s="32" t="s">
        <v>179</v>
      </c>
      <c r="I137" s="32" t="s">
        <v>179</v>
      </c>
      <c r="J137" s="32" t="s">
        <v>179</v>
      </c>
      <c r="K137" s="32" t="s">
        <v>239</v>
      </c>
      <c r="L137" s="32" t="s">
        <v>73</v>
      </c>
      <c r="M137" s="32" t="s">
        <v>74</v>
      </c>
      <c r="N137" s="32" t="s">
        <v>74</v>
      </c>
      <c r="O137" s="32" t="s">
        <v>75</v>
      </c>
      <c r="P137" s="32" t="s">
        <v>76</v>
      </c>
      <c r="Q137" s="88" t="s">
        <v>749</v>
      </c>
      <c r="R137" s="36">
        <v>7629239.3700000001</v>
      </c>
      <c r="S137" s="85">
        <v>12317</v>
      </c>
      <c r="T137" s="32" t="s">
        <v>123</v>
      </c>
      <c r="U137" s="32" t="s">
        <v>240</v>
      </c>
      <c r="V137" s="32" t="s">
        <v>80</v>
      </c>
      <c r="W137" s="32" t="s">
        <v>559</v>
      </c>
      <c r="X137" s="32" t="s">
        <v>559</v>
      </c>
      <c r="Y137" s="32" t="s">
        <v>559</v>
      </c>
      <c r="Z137" s="32" t="s">
        <v>559</v>
      </c>
      <c r="AA137" s="32" t="s">
        <v>559</v>
      </c>
      <c r="AB137" s="32" t="s">
        <v>559</v>
      </c>
      <c r="AC137" s="32" t="s">
        <v>559</v>
      </c>
      <c r="AD137" s="32" t="s">
        <v>559</v>
      </c>
      <c r="AE137" s="32" t="s">
        <v>559</v>
      </c>
      <c r="AF137" s="32" t="s">
        <v>559</v>
      </c>
      <c r="AG137" s="32" t="s">
        <v>559</v>
      </c>
      <c r="AH137" s="32" t="s">
        <v>559</v>
      </c>
      <c r="AI137" s="32" t="s">
        <v>559</v>
      </c>
      <c r="AJ137" s="32" t="s">
        <v>559</v>
      </c>
      <c r="AK137" s="32" t="s">
        <v>559</v>
      </c>
      <c r="AL137" s="32" t="s">
        <v>559</v>
      </c>
      <c r="AM137" s="32" t="s">
        <v>559</v>
      </c>
      <c r="AN137" s="32" t="s">
        <v>559</v>
      </c>
      <c r="AO137" s="32" t="s">
        <v>559</v>
      </c>
      <c r="AP137" s="32" t="s">
        <v>559</v>
      </c>
      <c r="AQ137" s="32" t="s">
        <v>559</v>
      </c>
      <c r="AR137" s="32" t="s">
        <v>559</v>
      </c>
      <c r="AS137" s="32" t="s">
        <v>559</v>
      </c>
      <c r="AT137" s="32" t="s">
        <v>559</v>
      </c>
      <c r="AU137" s="32" t="s">
        <v>559</v>
      </c>
      <c r="AV137" s="32" t="s">
        <v>559</v>
      </c>
      <c r="AW137" s="32" t="s">
        <v>559</v>
      </c>
      <c r="AX137" s="32" t="s">
        <v>559</v>
      </c>
      <c r="AY137" s="32" t="s">
        <v>559</v>
      </c>
      <c r="AZ137" s="32" t="s">
        <v>559</v>
      </c>
      <c r="BA137" s="32" t="s">
        <v>559</v>
      </c>
      <c r="BB137" s="32" t="s">
        <v>559</v>
      </c>
      <c r="BC137" s="32" t="s">
        <v>559</v>
      </c>
      <c r="BD137" s="32" t="s">
        <v>559</v>
      </c>
      <c r="BE137" s="32" t="s">
        <v>559</v>
      </c>
      <c r="BF137" s="32" t="s">
        <v>559</v>
      </c>
      <c r="BG137" s="32" t="s">
        <v>559</v>
      </c>
      <c r="BH137" s="32" t="s">
        <v>559</v>
      </c>
      <c r="BI137" s="32" t="s">
        <v>559</v>
      </c>
      <c r="BJ137" s="32" t="s">
        <v>559</v>
      </c>
      <c r="BK137" s="32" t="s">
        <v>559</v>
      </c>
      <c r="BL137" s="32" t="s">
        <v>559</v>
      </c>
      <c r="BM137" s="32" t="s">
        <v>559</v>
      </c>
      <c r="BN137" s="32" t="s">
        <v>559</v>
      </c>
      <c r="BO137" s="32" t="s">
        <v>559</v>
      </c>
      <c r="BP137" s="32" t="s">
        <v>559</v>
      </c>
      <c r="BQ137" s="32" t="s">
        <v>559</v>
      </c>
      <c r="BR137" s="58"/>
      <c r="XFD137" s="32" t="s">
        <v>76</v>
      </c>
    </row>
    <row r="138" spans="1:70 16384:16384" s="32" customFormat="1" ht="60" x14ac:dyDescent="0.25">
      <c r="A138" s="32" t="s">
        <v>105</v>
      </c>
      <c r="B138" s="31">
        <v>43033</v>
      </c>
      <c r="C138" s="32" t="s">
        <v>67</v>
      </c>
      <c r="D138" s="31">
        <v>43032</v>
      </c>
      <c r="E138" s="31">
        <v>43033</v>
      </c>
      <c r="F138" s="32" t="s">
        <v>758</v>
      </c>
      <c r="G138" s="31">
        <v>43039</v>
      </c>
      <c r="H138" s="32" t="s">
        <v>718</v>
      </c>
      <c r="I138" s="32" t="s">
        <v>91</v>
      </c>
      <c r="J138" s="32" t="s">
        <v>91</v>
      </c>
      <c r="K138" s="32" t="s">
        <v>239</v>
      </c>
      <c r="L138" s="32" t="s">
        <v>73</v>
      </c>
      <c r="M138" s="32" t="s">
        <v>74</v>
      </c>
      <c r="N138" s="32" t="s">
        <v>74</v>
      </c>
      <c r="O138" s="32" t="s">
        <v>75</v>
      </c>
      <c r="P138" s="32" t="s">
        <v>76</v>
      </c>
      <c r="Q138" s="88" t="s">
        <v>749</v>
      </c>
      <c r="R138" s="95">
        <v>7629239.3700000001</v>
      </c>
      <c r="S138" s="85">
        <v>12317</v>
      </c>
      <c r="T138" s="32" t="s">
        <v>123</v>
      </c>
      <c r="U138" s="32" t="s">
        <v>240</v>
      </c>
      <c r="V138" s="32" t="s">
        <v>80</v>
      </c>
      <c r="W138" s="31">
        <v>43069</v>
      </c>
      <c r="X138" s="32" t="s">
        <v>724</v>
      </c>
      <c r="Y138" s="32" t="s">
        <v>79</v>
      </c>
      <c r="Z138" s="32" t="s">
        <v>257</v>
      </c>
      <c r="AA138" s="32" t="s">
        <v>568</v>
      </c>
      <c r="AB138" s="32" t="s">
        <v>74</v>
      </c>
      <c r="AC138" s="32" t="s">
        <v>676</v>
      </c>
      <c r="AD138" s="32" t="s">
        <v>562</v>
      </c>
      <c r="AE138" s="31">
        <v>43047</v>
      </c>
      <c r="AF138" s="32" t="s">
        <v>69</v>
      </c>
      <c r="AG138" s="32" t="s">
        <v>280</v>
      </c>
      <c r="AH138" s="32">
        <v>900729936</v>
      </c>
      <c r="AI138" s="32">
        <v>3</v>
      </c>
      <c r="AJ138" s="32" t="s">
        <v>281</v>
      </c>
      <c r="AK138" s="32" t="s">
        <v>769</v>
      </c>
      <c r="AL138" s="32" t="s">
        <v>168</v>
      </c>
      <c r="AM138" s="32" t="s">
        <v>550</v>
      </c>
      <c r="AN138" s="31">
        <v>43053</v>
      </c>
      <c r="AO138" s="36">
        <v>7027770</v>
      </c>
      <c r="AP138" s="32">
        <v>121617</v>
      </c>
      <c r="AQ138" s="31">
        <v>43048</v>
      </c>
      <c r="AR138" s="31">
        <v>43198</v>
      </c>
      <c r="AS138" s="32" t="s">
        <v>80</v>
      </c>
      <c r="BF138" s="53">
        <v>7027770</v>
      </c>
      <c r="BG138" s="32">
        <v>0</v>
      </c>
      <c r="BP138" s="11">
        <f t="shared" si="4"/>
        <v>22</v>
      </c>
      <c r="BR138" s="58"/>
      <c r="XFD138" s="32" t="s">
        <v>76</v>
      </c>
    </row>
    <row r="139" spans="1:70 16384:16384" s="32" customFormat="1" x14ac:dyDescent="0.25">
      <c r="R139" s="36"/>
      <c r="AO139" s="36"/>
      <c r="AV139" s="36"/>
      <c r="AX139" s="36"/>
      <c r="BR139" s="58"/>
    </row>
    <row r="140" spans="1:70 16384:16384" s="32" customFormat="1" x14ac:dyDescent="0.25">
      <c r="R140" s="36"/>
      <c r="AO140" s="36"/>
      <c r="AV140" s="36"/>
      <c r="AX140" s="36"/>
      <c r="BR140" s="58"/>
    </row>
    <row r="141" spans="1:70 16384:16384" s="32" customFormat="1" x14ac:dyDescent="0.25">
      <c r="R141" s="36"/>
      <c r="AO141" s="36"/>
      <c r="AV141" s="36"/>
      <c r="AX141" s="36"/>
      <c r="BR141" s="58"/>
    </row>
    <row r="142" spans="1:70 16384:16384" s="32" customFormat="1" x14ac:dyDescent="0.25">
      <c r="R142" s="36"/>
      <c r="AO142" s="36"/>
      <c r="AV142" s="36"/>
      <c r="AX142" s="36"/>
      <c r="BR142" s="58"/>
    </row>
    <row r="143" spans="1:70 16384:16384" s="32" customFormat="1" x14ac:dyDescent="0.25">
      <c r="R143" s="36"/>
      <c r="AO143" s="36"/>
      <c r="AV143" s="36"/>
      <c r="AX143" s="36"/>
      <c r="BR143" s="58"/>
    </row>
    <row r="145" spans="22:25" ht="15" x14ac:dyDescent="0.25">
      <c r="V145" s="73"/>
      <c r="W145" s="43"/>
      <c r="X145" s="43"/>
      <c r="Y145" s="43"/>
    </row>
  </sheetData>
  <autoFilter ref="A36:XFD138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85" zoomScaleNormal="85" workbookViewId="0">
      <selection activeCell="H8" sqref="H8"/>
    </sheetView>
  </sheetViews>
  <sheetFormatPr baseColWidth="10" defaultRowHeight="12" x14ac:dyDescent="0.2"/>
  <cols>
    <col min="1" max="1" width="19" style="7" bestFit="1" customWidth="1"/>
    <col min="2" max="2" width="16.28515625" style="7" bestFit="1" customWidth="1"/>
    <col min="3" max="3" width="18.85546875" style="7" bestFit="1" customWidth="1"/>
    <col min="4" max="4" width="18.85546875" style="7" customWidth="1"/>
    <col min="5" max="5" width="19.85546875" style="7" bestFit="1" customWidth="1"/>
    <col min="6" max="7" width="18.28515625" style="7" bestFit="1" customWidth="1"/>
    <col min="8" max="8" width="17.5703125" style="7" bestFit="1" customWidth="1"/>
    <col min="9" max="9" width="17.85546875" style="7" bestFit="1" customWidth="1"/>
    <col min="10" max="10" width="54.28515625" style="7" bestFit="1" customWidth="1"/>
    <col min="11" max="11" width="21.28515625" style="7" bestFit="1" customWidth="1"/>
    <col min="12" max="12" width="12.28515625" style="7" bestFit="1" customWidth="1"/>
    <col min="13" max="13" width="15.28515625" style="7" bestFit="1" customWidth="1"/>
    <col min="14" max="14" width="17.5703125" style="7" bestFit="1" customWidth="1"/>
    <col min="15" max="15" width="19" style="7" bestFit="1" customWidth="1"/>
    <col min="16" max="16" width="17.5703125" style="7" bestFit="1" customWidth="1"/>
    <col min="17" max="17" width="18" style="68" bestFit="1" customWidth="1"/>
    <col min="18" max="18" width="25" style="7" bestFit="1" customWidth="1"/>
    <col min="19" max="16384" width="11.42578125" style="80"/>
  </cols>
  <sheetData>
    <row r="1" spans="1:18" s="78" customFormat="1" ht="36" x14ac:dyDescent="0.25">
      <c r="A1" s="1" t="s">
        <v>0</v>
      </c>
      <c r="B1" s="1" t="s">
        <v>1</v>
      </c>
      <c r="C1" s="1" t="s">
        <v>5</v>
      </c>
      <c r="D1" s="1" t="s">
        <v>844</v>
      </c>
      <c r="E1" s="1" t="s">
        <v>6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21</v>
      </c>
      <c r="P1" s="1" t="s">
        <v>22</v>
      </c>
      <c r="Q1" s="38" t="s">
        <v>374</v>
      </c>
      <c r="R1" s="1" t="s">
        <v>375</v>
      </c>
    </row>
    <row r="2" spans="1:18" s="79" customFormat="1" ht="48" x14ac:dyDescent="0.2">
      <c r="A2" s="32" t="s">
        <v>105</v>
      </c>
      <c r="B2" s="31">
        <v>42786</v>
      </c>
      <c r="C2" s="33" t="s">
        <v>146</v>
      </c>
      <c r="D2" s="104">
        <v>42796</v>
      </c>
      <c r="E2" s="30">
        <v>41694</v>
      </c>
      <c r="F2" s="32" t="s">
        <v>91</v>
      </c>
      <c r="G2" s="32" t="s">
        <v>92</v>
      </c>
      <c r="H2" s="32" t="s">
        <v>107</v>
      </c>
      <c r="I2" s="32" t="s">
        <v>73</v>
      </c>
      <c r="J2" s="32" t="s">
        <v>147</v>
      </c>
      <c r="K2" s="8">
        <v>2500000</v>
      </c>
      <c r="L2" s="32">
        <v>6317</v>
      </c>
      <c r="M2" s="32" t="s">
        <v>144</v>
      </c>
      <c r="N2" s="32" t="s">
        <v>145</v>
      </c>
      <c r="O2" s="32" t="s">
        <v>80</v>
      </c>
      <c r="P2" s="31">
        <v>43069</v>
      </c>
      <c r="Q2" s="39">
        <v>86</v>
      </c>
      <c r="R2" s="32" t="s">
        <v>378</v>
      </c>
    </row>
    <row r="3" spans="1:18" s="79" customFormat="1" ht="48" x14ac:dyDescent="0.2">
      <c r="A3" s="32" t="s">
        <v>105</v>
      </c>
      <c r="B3" s="31">
        <v>42786</v>
      </c>
      <c r="C3" s="33" t="s">
        <v>148</v>
      </c>
      <c r="D3" s="104">
        <v>42796</v>
      </c>
      <c r="E3" s="30">
        <v>41694</v>
      </c>
      <c r="F3" s="32" t="s">
        <v>91</v>
      </c>
      <c r="G3" s="32" t="s">
        <v>92</v>
      </c>
      <c r="H3" s="32" t="s">
        <v>107</v>
      </c>
      <c r="I3" s="32" t="s">
        <v>73</v>
      </c>
      <c r="J3" s="32" t="s">
        <v>149</v>
      </c>
      <c r="K3" s="8">
        <v>3000000</v>
      </c>
      <c r="L3" s="32">
        <v>6317</v>
      </c>
      <c r="M3" s="32" t="s">
        <v>144</v>
      </c>
      <c r="N3" s="32" t="s">
        <v>145</v>
      </c>
      <c r="O3" s="32" t="s">
        <v>80</v>
      </c>
      <c r="P3" s="31">
        <v>43069</v>
      </c>
      <c r="Q3" s="39">
        <v>87</v>
      </c>
      <c r="R3" s="32" t="s">
        <v>378</v>
      </c>
    </row>
    <row r="4" spans="1:18" s="79" customFormat="1" ht="60" x14ac:dyDescent="0.2">
      <c r="A4" s="32" t="s">
        <v>105</v>
      </c>
      <c r="B4" s="31">
        <v>42786</v>
      </c>
      <c r="C4" s="33" t="s">
        <v>139</v>
      </c>
      <c r="D4" s="104">
        <v>42821</v>
      </c>
      <c r="E4" s="30">
        <v>42788</v>
      </c>
      <c r="F4" s="32" t="s">
        <v>70</v>
      </c>
      <c r="G4" s="32" t="s">
        <v>71</v>
      </c>
      <c r="H4" s="32" t="s">
        <v>72</v>
      </c>
      <c r="I4" s="32" t="s">
        <v>73</v>
      </c>
      <c r="J4" s="32" t="s">
        <v>140</v>
      </c>
      <c r="K4" s="8">
        <v>120000000</v>
      </c>
      <c r="L4" s="32">
        <v>7417</v>
      </c>
      <c r="M4" s="32" t="s">
        <v>78</v>
      </c>
      <c r="N4" s="32" t="s">
        <v>141</v>
      </c>
      <c r="O4" s="32" t="s">
        <v>79</v>
      </c>
      <c r="P4" s="31">
        <v>42916</v>
      </c>
      <c r="Q4" s="39">
        <v>91</v>
      </c>
      <c r="R4" s="32" t="s">
        <v>377</v>
      </c>
    </row>
    <row r="5" spans="1:18" s="79" customFormat="1" ht="36" x14ac:dyDescent="0.2">
      <c r="A5" s="32" t="s">
        <v>105</v>
      </c>
      <c r="B5" s="31">
        <v>42786</v>
      </c>
      <c r="C5" s="33" t="s">
        <v>150</v>
      </c>
      <c r="D5" s="104">
        <v>42795</v>
      </c>
      <c r="E5" s="30">
        <v>42788</v>
      </c>
      <c r="F5" s="32" t="s">
        <v>91</v>
      </c>
      <c r="G5" s="32" t="s">
        <v>92</v>
      </c>
      <c r="H5" s="32" t="s">
        <v>107</v>
      </c>
      <c r="I5" s="32" t="s">
        <v>73</v>
      </c>
      <c r="J5" s="32" t="s">
        <v>151</v>
      </c>
      <c r="K5" s="8">
        <v>3000000</v>
      </c>
      <c r="L5" s="32">
        <v>6117</v>
      </c>
      <c r="M5" s="32" t="s">
        <v>109</v>
      </c>
      <c r="N5" s="32" t="s">
        <v>110</v>
      </c>
      <c r="O5" s="32" t="s">
        <v>80</v>
      </c>
      <c r="P5" s="31">
        <v>43069</v>
      </c>
      <c r="Q5" s="39">
        <v>84</v>
      </c>
      <c r="R5" s="32" t="s">
        <v>378</v>
      </c>
    </row>
    <row r="6" spans="1:18" s="79" customFormat="1" ht="48" x14ac:dyDescent="0.2">
      <c r="A6" s="32" t="s">
        <v>105</v>
      </c>
      <c r="B6" s="34">
        <v>42796</v>
      </c>
      <c r="C6" s="33" t="s">
        <v>175</v>
      </c>
      <c r="D6" s="104">
        <v>42808</v>
      </c>
      <c r="E6" s="30">
        <v>42796</v>
      </c>
      <c r="F6" s="32" t="s">
        <v>91</v>
      </c>
      <c r="G6" s="33" t="s">
        <v>92</v>
      </c>
      <c r="H6" s="32" t="s">
        <v>107</v>
      </c>
      <c r="I6" s="32" t="s">
        <v>73</v>
      </c>
      <c r="J6" s="32" t="s">
        <v>178</v>
      </c>
      <c r="K6" s="8">
        <v>3000000</v>
      </c>
      <c r="L6" s="32">
        <v>6317</v>
      </c>
      <c r="M6" s="32" t="s">
        <v>144</v>
      </c>
      <c r="N6" s="32" t="s">
        <v>145</v>
      </c>
      <c r="O6" s="32" t="s">
        <v>80</v>
      </c>
      <c r="P6" s="31">
        <v>43069</v>
      </c>
      <c r="Q6" s="39">
        <v>89</v>
      </c>
      <c r="R6" s="32" t="s">
        <v>376</v>
      </c>
    </row>
    <row r="7" spans="1:18" s="79" customFormat="1" ht="60" x14ac:dyDescent="0.2">
      <c r="A7" s="33" t="s">
        <v>105</v>
      </c>
      <c r="B7" s="34">
        <v>42811</v>
      </c>
      <c r="C7" s="33" t="s">
        <v>220</v>
      </c>
      <c r="D7" s="104">
        <v>42824</v>
      </c>
      <c r="E7" s="30">
        <v>42821</v>
      </c>
      <c r="F7" s="32" t="s">
        <v>91</v>
      </c>
      <c r="G7" s="33" t="s">
        <v>92</v>
      </c>
      <c r="H7" s="32" t="s">
        <v>107</v>
      </c>
      <c r="I7" s="32" t="s">
        <v>73</v>
      </c>
      <c r="J7" s="32" t="s">
        <v>241</v>
      </c>
      <c r="K7" s="13">
        <v>5000000</v>
      </c>
      <c r="L7" s="33">
        <v>8017</v>
      </c>
      <c r="M7" s="33" t="s">
        <v>94</v>
      </c>
      <c r="N7" s="32" t="s">
        <v>242</v>
      </c>
      <c r="O7" s="31" t="s">
        <v>80</v>
      </c>
      <c r="P7" s="34">
        <v>42854</v>
      </c>
      <c r="Q7" s="39">
        <v>92</v>
      </c>
      <c r="R7" s="32" t="s">
        <v>376</v>
      </c>
    </row>
    <row r="8" spans="1:18" s="79" customFormat="1" ht="36" x14ac:dyDescent="0.25">
      <c r="A8" s="32" t="s">
        <v>244</v>
      </c>
      <c r="B8" s="34">
        <v>42818</v>
      </c>
      <c r="C8" s="33" t="s">
        <v>250</v>
      </c>
      <c r="D8" s="103">
        <v>42837</v>
      </c>
      <c r="E8" s="30">
        <v>42821</v>
      </c>
      <c r="F8" s="32" t="s">
        <v>70</v>
      </c>
      <c r="G8" s="32" t="s">
        <v>71</v>
      </c>
      <c r="H8" s="33" t="s">
        <v>72</v>
      </c>
      <c r="I8" s="32" t="s">
        <v>73</v>
      </c>
      <c r="J8" s="32" t="s">
        <v>267</v>
      </c>
      <c r="K8" s="13">
        <v>600000000</v>
      </c>
      <c r="L8" s="33">
        <v>5317</v>
      </c>
      <c r="M8" s="35" t="s">
        <v>268</v>
      </c>
      <c r="N8" s="32" t="s">
        <v>269</v>
      </c>
      <c r="O8" s="31" t="s">
        <v>80</v>
      </c>
      <c r="P8" s="34">
        <v>43069</v>
      </c>
      <c r="Q8" s="39">
        <v>94</v>
      </c>
      <c r="R8" s="32" t="s">
        <v>376</v>
      </c>
    </row>
    <row r="9" spans="1:18" s="79" customFormat="1" ht="48" x14ac:dyDescent="0.2">
      <c r="A9" s="32" t="s">
        <v>66</v>
      </c>
      <c r="B9" s="31">
        <v>42930</v>
      </c>
      <c r="C9" s="32" t="s">
        <v>485</v>
      </c>
      <c r="D9" s="104"/>
      <c r="E9" s="31">
        <v>42904</v>
      </c>
      <c r="F9" s="32" t="s">
        <v>91</v>
      </c>
      <c r="G9" s="32" t="s">
        <v>91</v>
      </c>
      <c r="H9" s="32" t="s">
        <v>72</v>
      </c>
      <c r="I9" s="32" t="s">
        <v>73</v>
      </c>
      <c r="J9" s="32" t="s">
        <v>627</v>
      </c>
      <c r="K9" s="51">
        <v>22000000</v>
      </c>
      <c r="L9" s="32">
        <v>7717</v>
      </c>
      <c r="M9" s="32" t="s">
        <v>488</v>
      </c>
      <c r="N9" s="32" t="s">
        <v>644</v>
      </c>
      <c r="O9" s="32" t="s">
        <v>80</v>
      </c>
      <c r="P9" s="31">
        <v>43069</v>
      </c>
      <c r="Q9" s="39">
        <v>133</v>
      </c>
      <c r="R9" s="32" t="s">
        <v>710</v>
      </c>
    </row>
    <row r="10" spans="1:18" ht="72" x14ac:dyDescent="0.2">
      <c r="A10" s="23" t="s">
        <v>105</v>
      </c>
      <c r="B10" s="31">
        <v>42933</v>
      </c>
      <c r="C10" s="32" t="s">
        <v>487</v>
      </c>
      <c r="D10" s="104"/>
      <c r="E10" s="31">
        <v>42904</v>
      </c>
      <c r="F10" s="32" t="s">
        <v>91</v>
      </c>
      <c r="G10" s="32" t="s">
        <v>91</v>
      </c>
      <c r="H10" s="32" t="s">
        <v>72</v>
      </c>
      <c r="I10" s="32" t="s">
        <v>73</v>
      </c>
      <c r="J10" s="32" t="s">
        <v>626</v>
      </c>
      <c r="K10" s="51">
        <v>10000000</v>
      </c>
      <c r="L10" s="32">
        <v>10817</v>
      </c>
      <c r="M10" s="32" t="s">
        <v>499</v>
      </c>
      <c r="N10" s="32" t="s">
        <v>653</v>
      </c>
      <c r="O10" s="32" t="s">
        <v>80</v>
      </c>
      <c r="P10" s="31">
        <v>42951</v>
      </c>
      <c r="Q10" s="39">
        <v>131</v>
      </c>
      <c r="R10" s="32" t="s">
        <v>711</v>
      </c>
    </row>
    <row r="11" spans="1:18" ht="60" x14ac:dyDescent="0.2">
      <c r="A11" s="33" t="s">
        <v>125</v>
      </c>
      <c r="B11" s="34">
        <v>42885</v>
      </c>
      <c r="C11" s="33" t="s">
        <v>330</v>
      </c>
      <c r="D11" s="104"/>
      <c r="E11" s="31">
        <v>42955</v>
      </c>
      <c r="F11" s="32" t="s">
        <v>296</v>
      </c>
      <c r="G11" s="32" t="s">
        <v>71</v>
      </c>
      <c r="H11" s="32" t="s">
        <v>72</v>
      </c>
      <c r="I11" s="32" t="s">
        <v>73</v>
      </c>
      <c r="J11" s="32" t="s">
        <v>337</v>
      </c>
      <c r="K11" s="13">
        <v>510000000</v>
      </c>
      <c r="L11" s="33">
        <v>5717</v>
      </c>
      <c r="M11" s="35" t="s">
        <v>334</v>
      </c>
      <c r="N11" s="32" t="s">
        <v>128</v>
      </c>
      <c r="O11" s="31" t="s">
        <v>79</v>
      </c>
      <c r="P11" s="34">
        <v>43069</v>
      </c>
      <c r="Q11" s="39">
        <v>98</v>
      </c>
      <c r="R11" s="32" t="s">
        <v>379</v>
      </c>
    </row>
    <row r="12" spans="1:18" ht="48" x14ac:dyDescent="0.2">
      <c r="A12" s="32" t="s">
        <v>66</v>
      </c>
      <c r="B12" s="31">
        <v>42899</v>
      </c>
      <c r="C12" s="59" t="s">
        <v>507</v>
      </c>
      <c r="D12" s="104"/>
      <c r="E12" s="31">
        <v>42955</v>
      </c>
      <c r="F12" s="32" t="s">
        <v>296</v>
      </c>
      <c r="G12" s="32" t="s">
        <v>71</v>
      </c>
      <c r="H12" s="32" t="s">
        <v>72</v>
      </c>
      <c r="I12" s="32" t="s">
        <v>73</v>
      </c>
      <c r="J12" s="32" t="s">
        <v>629</v>
      </c>
      <c r="K12" s="51">
        <v>65000000</v>
      </c>
      <c r="L12" s="32">
        <v>7717</v>
      </c>
      <c r="M12" s="32" t="s">
        <v>518</v>
      </c>
      <c r="N12" s="32" t="s">
        <v>510</v>
      </c>
      <c r="O12" s="32" t="s">
        <v>79</v>
      </c>
      <c r="P12" s="31">
        <v>43069</v>
      </c>
      <c r="Q12" s="39">
        <v>143</v>
      </c>
      <c r="R12" s="32" t="s">
        <v>378</v>
      </c>
    </row>
    <row r="13" spans="1:18" ht="48" x14ac:dyDescent="0.2">
      <c r="A13" s="32" t="s">
        <v>66</v>
      </c>
      <c r="B13" s="31">
        <v>42971</v>
      </c>
      <c r="C13" s="59" t="s">
        <v>524</v>
      </c>
      <c r="D13" s="104"/>
      <c r="E13" s="31">
        <v>42971</v>
      </c>
      <c r="F13" s="32" t="s">
        <v>296</v>
      </c>
      <c r="G13" s="32" t="s">
        <v>71</v>
      </c>
      <c r="H13" s="32" t="s">
        <v>72</v>
      </c>
      <c r="I13" s="32" t="s">
        <v>73</v>
      </c>
      <c r="J13" s="26" t="s">
        <v>632</v>
      </c>
      <c r="K13" s="51">
        <v>300000000</v>
      </c>
      <c r="L13" s="32">
        <v>7717</v>
      </c>
      <c r="M13" s="32" t="s">
        <v>334</v>
      </c>
      <c r="N13" s="32" t="s">
        <v>510</v>
      </c>
      <c r="O13" s="32" t="s">
        <v>80</v>
      </c>
      <c r="P13" s="31">
        <v>43076</v>
      </c>
      <c r="Q13" s="39">
        <v>170</v>
      </c>
      <c r="R13" s="32" t="s">
        <v>378</v>
      </c>
    </row>
    <row r="14" spans="1:18" ht="48" x14ac:dyDescent="0.2">
      <c r="A14" s="32" t="s">
        <v>66</v>
      </c>
      <c r="B14" s="31">
        <v>42957</v>
      </c>
      <c r="C14" s="59" t="s">
        <v>528</v>
      </c>
      <c r="D14" s="59"/>
      <c r="E14" s="31">
        <v>42976</v>
      </c>
      <c r="F14" s="32" t="s">
        <v>91</v>
      </c>
      <c r="G14" s="32" t="s">
        <v>91</v>
      </c>
      <c r="H14" s="32" t="s">
        <v>72</v>
      </c>
      <c r="I14" s="32" t="s">
        <v>73</v>
      </c>
      <c r="J14" s="32" t="s">
        <v>596</v>
      </c>
      <c r="K14" s="51">
        <v>60000000</v>
      </c>
      <c r="L14" s="32">
        <v>7717</v>
      </c>
      <c r="M14" s="32" t="s">
        <v>334</v>
      </c>
      <c r="N14" s="32" t="s">
        <v>510</v>
      </c>
      <c r="O14" s="32" t="s">
        <v>79</v>
      </c>
      <c r="P14" s="31">
        <v>43069</v>
      </c>
      <c r="Q14" s="39">
        <v>172</v>
      </c>
      <c r="R14" s="32" t="s">
        <v>710</v>
      </c>
    </row>
    <row r="15" spans="1:18" ht="60" x14ac:dyDescent="0.2">
      <c r="A15" s="32" t="s">
        <v>500</v>
      </c>
      <c r="B15" s="31">
        <v>42983</v>
      </c>
      <c r="C15" s="32" t="s">
        <v>555</v>
      </c>
      <c r="D15" s="32"/>
      <c r="E15" s="31">
        <v>42985</v>
      </c>
      <c r="F15" s="32" t="s">
        <v>70</v>
      </c>
      <c r="G15" s="32" t="s">
        <v>71</v>
      </c>
      <c r="H15" s="32" t="s">
        <v>72</v>
      </c>
      <c r="I15" s="32" t="s">
        <v>73</v>
      </c>
      <c r="J15" s="32" t="s">
        <v>634</v>
      </c>
      <c r="K15" s="51">
        <v>180000000</v>
      </c>
      <c r="L15" s="32">
        <v>5317</v>
      </c>
      <c r="M15" s="32" t="s">
        <v>78</v>
      </c>
      <c r="N15" s="32" t="s">
        <v>269</v>
      </c>
      <c r="O15" s="32" t="s">
        <v>80</v>
      </c>
      <c r="P15" s="31">
        <v>43076</v>
      </c>
      <c r="Q15" s="39">
        <v>181</v>
      </c>
      <c r="R15" s="32" t="s">
        <v>376</v>
      </c>
    </row>
    <row r="16" spans="1:18" ht="60" x14ac:dyDescent="0.2">
      <c r="A16" s="32" t="s">
        <v>66</v>
      </c>
      <c r="B16" s="31">
        <v>42989</v>
      </c>
      <c r="C16" s="32" t="s">
        <v>575</v>
      </c>
      <c r="D16" s="32"/>
      <c r="E16" s="31">
        <v>42990</v>
      </c>
      <c r="F16" s="32" t="s">
        <v>70</v>
      </c>
      <c r="G16" s="32" t="s">
        <v>71</v>
      </c>
      <c r="H16" s="32" t="s">
        <v>72</v>
      </c>
      <c r="I16" s="32" t="s">
        <v>73</v>
      </c>
      <c r="J16" s="32" t="s">
        <v>637</v>
      </c>
      <c r="K16" s="51">
        <v>65000000</v>
      </c>
      <c r="L16" s="32">
        <v>7717</v>
      </c>
      <c r="M16" s="32" t="s">
        <v>334</v>
      </c>
      <c r="N16" s="32" t="s">
        <v>510</v>
      </c>
      <c r="O16" s="32" t="s">
        <v>80</v>
      </c>
      <c r="P16" s="31">
        <v>43076</v>
      </c>
      <c r="Q16" s="39">
        <v>187</v>
      </c>
      <c r="R16" s="32" t="s">
        <v>713</v>
      </c>
    </row>
    <row r="17" spans="1:18" ht="72" x14ac:dyDescent="0.25">
      <c r="A17" s="32" t="s">
        <v>105</v>
      </c>
      <c r="B17" s="31">
        <v>43033</v>
      </c>
      <c r="C17" s="32" t="s">
        <v>748</v>
      </c>
      <c r="D17" s="32"/>
      <c r="E17" s="31">
        <v>43039</v>
      </c>
      <c r="F17" s="32" t="s">
        <v>91</v>
      </c>
      <c r="G17" s="32" t="s">
        <v>91</v>
      </c>
      <c r="H17" s="32" t="s">
        <v>239</v>
      </c>
      <c r="I17" s="32" t="s">
        <v>73</v>
      </c>
      <c r="J17" s="82" t="s">
        <v>749</v>
      </c>
      <c r="K17" s="36">
        <v>7629239.3700000001</v>
      </c>
      <c r="L17" s="83">
        <v>12317</v>
      </c>
      <c r="M17" s="32" t="s">
        <v>123</v>
      </c>
      <c r="N17" s="32" t="s">
        <v>240</v>
      </c>
      <c r="O17" s="32" t="s">
        <v>80</v>
      </c>
      <c r="P17" s="32"/>
      <c r="Q17" s="32"/>
      <c r="R17" s="32"/>
    </row>
    <row r="18" spans="1:18" s="81" customFormat="1" ht="48" x14ac:dyDescent="0.25">
      <c r="A18" s="32" t="s">
        <v>66</v>
      </c>
      <c r="B18" s="31">
        <v>42962</v>
      </c>
      <c r="C18" s="32" t="s">
        <v>517</v>
      </c>
      <c r="D18" s="32"/>
      <c r="E18" s="31">
        <v>43069</v>
      </c>
      <c r="F18" s="32" t="s">
        <v>91</v>
      </c>
      <c r="G18" s="32" t="s">
        <v>91</v>
      </c>
      <c r="H18" s="32" t="s">
        <v>72</v>
      </c>
      <c r="I18" s="32" t="s">
        <v>73</v>
      </c>
      <c r="J18" s="26" t="s">
        <v>596</v>
      </c>
      <c r="K18" s="51">
        <v>60000000</v>
      </c>
      <c r="L18" s="32">
        <v>7717</v>
      </c>
      <c r="M18" s="32" t="s">
        <v>334</v>
      </c>
      <c r="N18" s="32" t="s">
        <v>510</v>
      </c>
      <c r="O18" s="32" t="s">
        <v>79</v>
      </c>
      <c r="P18" s="31">
        <v>43069</v>
      </c>
      <c r="Q18" s="39">
        <v>156</v>
      </c>
      <c r="R18" s="32" t="s">
        <v>712</v>
      </c>
    </row>
    <row r="19" spans="1:18" x14ac:dyDescent="0.2">
      <c r="A19" s="32"/>
      <c r="C19" s="84"/>
      <c r="D19" s="84"/>
    </row>
    <row r="20" spans="1:18" x14ac:dyDescent="0.2">
      <c r="K20" s="69">
        <f>SUM(K1:K18)</f>
        <v>2016129239.3699999</v>
      </c>
    </row>
  </sheetData>
  <sortState ref="A2:R18">
    <sortCondition ref="E2:E1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9"/>
  <sheetViews>
    <sheetView workbookViewId="0">
      <selection activeCell="N67" sqref="N67"/>
    </sheetView>
  </sheetViews>
  <sheetFormatPr baseColWidth="10" defaultRowHeight="12" x14ac:dyDescent="0.2"/>
  <cols>
    <col min="1" max="1" width="11.28515625" style="7" bestFit="1" customWidth="1"/>
    <col min="2" max="2" width="52.85546875" style="7" customWidth="1"/>
    <col min="3" max="3" width="11.42578125" style="7"/>
    <col min="4" max="4" width="39.140625" style="75" bestFit="1" customWidth="1"/>
    <col min="5" max="5" width="11.42578125" style="7"/>
    <col min="6" max="6" width="11.85546875" style="7" bestFit="1" customWidth="1"/>
    <col min="7" max="7" width="11.42578125" style="7"/>
    <col min="8" max="9" width="12" style="7" bestFit="1" customWidth="1"/>
    <col min="10" max="16384" width="11.42578125" style="7"/>
  </cols>
  <sheetData>
    <row r="1" spans="1:7" x14ac:dyDescent="0.2">
      <c r="A1" s="1" t="s">
        <v>5</v>
      </c>
      <c r="B1" s="1" t="s">
        <v>16</v>
      </c>
      <c r="C1" s="1" t="s">
        <v>219</v>
      </c>
      <c r="D1" s="1" t="s">
        <v>738</v>
      </c>
    </row>
    <row r="2" spans="1:7" ht="60" hidden="1" x14ac:dyDescent="0.2">
      <c r="A2" s="32" t="s">
        <v>68</v>
      </c>
      <c r="B2" s="32" t="s">
        <v>77</v>
      </c>
      <c r="C2" s="32" t="s">
        <v>85</v>
      </c>
      <c r="D2" s="88" t="s">
        <v>737</v>
      </c>
      <c r="G2" s="72"/>
    </row>
    <row r="3" spans="1:7" ht="72" hidden="1" x14ac:dyDescent="0.2">
      <c r="A3" s="32" t="s">
        <v>100</v>
      </c>
      <c r="B3" s="32" t="s">
        <v>101</v>
      </c>
      <c r="C3" s="32" t="s">
        <v>100</v>
      </c>
      <c r="D3" s="88" t="s">
        <v>737</v>
      </c>
    </row>
    <row r="4" spans="1:7" ht="96" hidden="1" x14ac:dyDescent="0.2">
      <c r="A4" s="32" t="s">
        <v>112</v>
      </c>
      <c r="B4" s="32" t="s">
        <v>115</v>
      </c>
      <c r="C4" s="32" t="s">
        <v>106</v>
      </c>
      <c r="D4" s="92" t="s">
        <v>739</v>
      </c>
    </row>
    <row r="5" spans="1:7" ht="48" hidden="1" x14ac:dyDescent="0.2">
      <c r="A5" s="32" t="s">
        <v>126</v>
      </c>
      <c r="B5" s="32" t="s">
        <v>127</v>
      </c>
      <c r="C5" s="32" t="s">
        <v>129</v>
      </c>
      <c r="D5" s="92" t="s">
        <v>737</v>
      </c>
    </row>
    <row r="6" spans="1:7" ht="60" hidden="1" x14ac:dyDescent="0.2">
      <c r="A6" s="32" t="s">
        <v>133</v>
      </c>
      <c r="B6" s="32" t="s">
        <v>134</v>
      </c>
      <c r="C6" s="32" t="s">
        <v>133</v>
      </c>
      <c r="D6" s="92" t="s">
        <v>737</v>
      </c>
    </row>
    <row r="7" spans="1:7" ht="72" hidden="1" x14ac:dyDescent="0.2">
      <c r="A7" s="32" t="s">
        <v>136</v>
      </c>
      <c r="B7" s="32" t="s">
        <v>137</v>
      </c>
      <c r="C7" s="32" t="s">
        <v>136</v>
      </c>
      <c r="D7" s="92" t="s">
        <v>737</v>
      </c>
    </row>
    <row r="8" spans="1:7" ht="72" hidden="1" x14ac:dyDescent="0.2">
      <c r="A8" s="36" t="s">
        <v>152</v>
      </c>
      <c r="B8" s="32" t="s">
        <v>153</v>
      </c>
      <c r="C8" s="36" t="s">
        <v>142</v>
      </c>
      <c r="D8" s="92" t="s">
        <v>737</v>
      </c>
    </row>
    <row r="9" spans="1:7" ht="24" hidden="1" x14ac:dyDescent="0.2">
      <c r="A9" s="32" t="s">
        <v>156</v>
      </c>
      <c r="B9" s="32" t="s">
        <v>157</v>
      </c>
      <c r="C9" s="32" t="s">
        <v>152</v>
      </c>
      <c r="D9" s="92"/>
    </row>
    <row r="10" spans="1:7" ht="120" hidden="1" x14ac:dyDescent="0.2">
      <c r="A10" s="32" t="s">
        <v>159</v>
      </c>
      <c r="B10" s="32" t="s">
        <v>160</v>
      </c>
      <c r="C10" s="32" t="s">
        <v>156</v>
      </c>
      <c r="D10" s="92" t="s">
        <v>737</v>
      </c>
    </row>
    <row r="11" spans="1:7" ht="36" hidden="1" x14ac:dyDescent="0.2">
      <c r="A11" s="32" t="s">
        <v>181</v>
      </c>
      <c r="B11" s="32" t="s">
        <v>151</v>
      </c>
      <c r="C11" s="32" t="s">
        <v>159</v>
      </c>
      <c r="D11" s="92" t="s">
        <v>737</v>
      </c>
    </row>
    <row r="12" spans="1:7" ht="84" hidden="1" x14ac:dyDescent="0.2">
      <c r="A12" s="32" t="s">
        <v>199</v>
      </c>
      <c r="B12" s="32" t="s">
        <v>203</v>
      </c>
      <c r="C12" s="32" t="s">
        <v>174</v>
      </c>
      <c r="D12" s="92" t="s">
        <v>737</v>
      </c>
    </row>
    <row r="13" spans="1:7" ht="60" hidden="1" x14ac:dyDescent="0.2">
      <c r="A13" s="32" t="s">
        <v>192</v>
      </c>
      <c r="B13" s="32" t="s">
        <v>368</v>
      </c>
      <c r="C13" s="32" t="s">
        <v>180</v>
      </c>
      <c r="D13" s="92" t="s">
        <v>737</v>
      </c>
    </row>
    <row r="14" spans="1:7" ht="72" hidden="1" x14ac:dyDescent="0.2">
      <c r="A14" s="32" t="s">
        <v>211</v>
      </c>
      <c r="B14" s="32" t="s">
        <v>213</v>
      </c>
      <c r="C14" s="32" t="s">
        <v>192</v>
      </c>
      <c r="D14" s="92" t="s">
        <v>737</v>
      </c>
    </row>
    <row r="15" spans="1:7" ht="60" hidden="1" x14ac:dyDescent="0.2">
      <c r="A15" s="32" t="s">
        <v>202</v>
      </c>
      <c r="B15" s="54" t="s">
        <v>284</v>
      </c>
      <c r="C15" s="32" t="s">
        <v>199</v>
      </c>
      <c r="D15" s="92" t="s">
        <v>737</v>
      </c>
    </row>
    <row r="16" spans="1:7" ht="60" hidden="1" x14ac:dyDescent="0.2">
      <c r="A16" s="32" t="s">
        <v>208</v>
      </c>
      <c r="B16" s="32" t="s">
        <v>209</v>
      </c>
      <c r="C16" s="32" t="s">
        <v>200</v>
      </c>
      <c r="D16" s="92" t="s">
        <v>737</v>
      </c>
    </row>
    <row r="17" spans="1:10" ht="72" hidden="1" x14ac:dyDescent="0.2">
      <c r="A17" s="32" t="s">
        <v>210</v>
      </c>
      <c r="B17" s="32" t="s">
        <v>212</v>
      </c>
      <c r="C17" s="32" t="s">
        <v>201</v>
      </c>
      <c r="D17" s="92" t="s">
        <v>737</v>
      </c>
    </row>
    <row r="18" spans="1:10" ht="60" hidden="1" x14ac:dyDescent="0.2">
      <c r="A18" s="32" t="s">
        <v>215</v>
      </c>
      <c r="B18" s="32" t="s">
        <v>238</v>
      </c>
      <c r="C18" s="32" t="s">
        <v>208</v>
      </c>
      <c r="D18" s="92" t="s">
        <v>737</v>
      </c>
    </row>
    <row r="19" spans="1:10" ht="60" hidden="1" x14ac:dyDescent="0.2">
      <c r="A19" s="32" t="s">
        <v>329</v>
      </c>
      <c r="B19" s="32" t="s">
        <v>333</v>
      </c>
      <c r="C19" s="32" t="s">
        <v>210</v>
      </c>
      <c r="D19" s="92" t="s">
        <v>737</v>
      </c>
    </row>
    <row r="20" spans="1:10" ht="48" hidden="1" x14ac:dyDescent="0.2">
      <c r="A20" s="32" t="s">
        <v>251</v>
      </c>
      <c r="B20" s="32" t="s">
        <v>256</v>
      </c>
      <c r="C20" s="32" t="s">
        <v>211</v>
      </c>
      <c r="D20" s="92" t="s">
        <v>737</v>
      </c>
    </row>
    <row r="21" spans="1:10" ht="60" hidden="1" x14ac:dyDescent="0.2">
      <c r="A21" s="32" t="s">
        <v>252</v>
      </c>
      <c r="B21" s="32" t="s">
        <v>271</v>
      </c>
      <c r="C21" s="32" t="s">
        <v>214</v>
      </c>
      <c r="D21" s="92" t="s">
        <v>737</v>
      </c>
    </row>
    <row r="22" spans="1:10" ht="252" hidden="1" x14ac:dyDescent="0.2">
      <c r="A22" s="32" t="s">
        <v>331</v>
      </c>
      <c r="B22" s="32" t="s">
        <v>622</v>
      </c>
      <c r="C22" s="32" t="s">
        <v>215</v>
      </c>
      <c r="D22" s="92" t="s">
        <v>737</v>
      </c>
    </row>
    <row r="23" spans="1:10" ht="48" x14ac:dyDescent="0.2">
      <c r="A23" s="32" t="s">
        <v>248</v>
      </c>
      <c r="B23" s="32" t="s">
        <v>360</v>
      </c>
      <c r="C23" s="32" t="s">
        <v>220</v>
      </c>
      <c r="D23" s="92" t="s">
        <v>755</v>
      </c>
    </row>
    <row r="24" spans="1:10" ht="60" hidden="1" x14ac:dyDescent="0.2">
      <c r="A24" s="32" t="s">
        <v>331</v>
      </c>
      <c r="B24" s="32" t="s">
        <v>336</v>
      </c>
      <c r="C24" s="32" t="s">
        <v>248</v>
      </c>
      <c r="D24" s="92" t="s">
        <v>737</v>
      </c>
    </row>
    <row r="25" spans="1:10" ht="60" hidden="1" x14ac:dyDescent="0.2">
      <c r="A25" s="32" t="s">
        <v>364</v>
      </c>
      <c r="B25" s="32" t="s">
        <v>478</v>
      </c>
      <c r="C25" s="32" t="s">
        <v>250</v>
      </c>
      <c r="D25" s="92" t="s">
        <v>737</v>
      </c>
    </row>
    <row r="26" spans="1:10" ht="60" hidden="1" x14ac:dyDescent="0.2">
      <c r="A26" s="32" t="s">
        <v>139</v>
      </c>
      <c r="B26" s="32" t="s">
        <v>140</v>
      </c>
      <c r="C26" s="32" t="s">
        <v>179</v>
      </c>
      <c r="D26" s="88" t="s">
        <v>179</v>
      </c>
    </row>
    <row r="27" spans="1:10" ht="36" x14ac:dyDescent="0.2">
      <c r="A27" s="32" t="s">
        <v>486</v>
      </c>
      <c r="B27" s="32" t="s">
        <v>628</v>
      </c>
      <c r="C27" s="32" t="s">
        <v>331</v>
      </c>
      <c r="D27" s="92" t="s">
        <v>755</v>
      </c>
    </row>
    <row r="28" spans="1:10" ht="72" x14ac:dyDescent="0.2">
      <c r="A28" s="32" t="s">
        <v>501</v>
      </c>
      <c r="B28" s="32" t="s">
        <v>586</v>
      </c>
      <c r="C28" s="32" t="s">
        <v>364</v>
      </c>
      <c r="D28" s="92" t="s">
        <v>755</v>
      </c>
    </row>
    <row r="29" spans="1:10" ht="60" hidden="1" x14ac:dyDescent="0.2">
      <c r="A29" s="32" t="s">
        <v>330</v>
      </c>
      <c r="B29" s="32" t="s">
        <v>337</v>
      </c>
      <c r="C29" s="32" t="s">
        <v>179</v>
      </c>
      <c r="D29" s="88" t="s">
        <v>179</v>
      </c>
      <c r="I29" s="90"/>
      <c r="J29" s="69"/>
    </row>
    <row r="30" spans="1:10" ht="36" x14ac:dyDescent="0.2">
      <c r="A30" s="32" t="s">
        <v>503</v>
      </c>
      <c r="B30" s="32" t="s">
        <v>588</v>
      </c>
      <c r="C30" s="32" t="s">
        <v>421</v>
      </c>
      <c r="D30" s="92" t="s">
        <v>755</v>
      </c>
    </row>
    <row r="31" spans="1:10" ht="48" x14ac:dyDescent="0.25">
      <c r="A31" s="32" t="s">
        <v>504</v>
      </c>
      <c r="B31" s="32" t="s">
        <v>589</v>
      </c>
      <c r="C31" s="32" t="s">
        <v>422</v>
      </c>
      <c r="D31" s="92" t="s">
        <v>755</v>
      </c>
      <c r="G31" s="89"/>
      <c r="H31" s="90"/>
      <c r="I31" s="90"/>
      <c r="J31" s="69"/>
    </row>
    <row r="32" spans="1:10" ht="36" hidden="1" x14ac:dyDescent="0.2">
      <c r="A32" s="28" t="s">
        <v>290</v>
      </c>
      <c r="B32" s="26" t="s">
        <v>348</v>
      </c>
      <c r="C32" s="24" t="s">
        <v>349</v>
      </c>
      <c r="D32" s="92"/>
    </row>
    <row r="33" spans="1:6" ht="48" hidden="1" x14ac:dyDescent="0.2">
      <c r="A33" s="59" t="s">
        <v>507</v>
      </c>
      <c r="B33" s="32" t="s">
        <v>629</v>
      </c>
      <c r="C33" s="32" t="s">
        <v>179</v>
      </c>
      <c r="D33" s="92"/>
    </row>
    <row r="34" spans="1:6" ht="60" x14ac:dyDescent="0.2">
      <c r="A34" s="59" t="s">
        <v>512</v>
      </c>
      <c r="B34" s="26" t="s">
        <v>630</v>
      </c>
      <c r="C34" s="32" t="s">
        <v>502</v>
      </c>
      <c r="D34" s="92" t="s">
        <v>755</v>
      </c>
    </row>
    <row r="35" spans="1:6" ht="60" x14ac:dyDescent="0.2">
      <c r="A35" s="32" t="s">
        <v>516</v>
      </c>
      <c r="B35" s="26" t="s">
        <v>631</v>
      </c>
      <c r="C35" s="32" t="s">
        <v>501</v>
      </c>
      <c r="D35" s="92" t="s">
        <v>755</v>
      </c>
    </row>
    <row r="36" spans="1:6" ht="48" hidden="1" x14ac:dyDescent="0.2">
      <c r="A36" s="32" t="s">
        <v>517</v>
      </c>
      <c r="B36" s="26" t="s">
        <v>596</v>
      </c>
      <c r="C36" s="32" t="s">
        <v>179</v>
      </c>
      <c r="D36" s="92"/>
    </row>
    <row r="37" spans="1:6" ht="72" x14ac:dyDescent="0.2">
      <c r="A37" s="59" t="s">
        <v>526</v>
      </c>
      <c r="B37" s="26" t="s">
        <v>593</v>
      </c>
      <c r="C37" s="32" t="s">
        <v>504</v>
      </c>
      <c r="D37" s="92" t="s">
        <v>755</v>
      </c>
    </row>
    <row r="38" spans="1:6" ht="60" x14ac:dyDescent="0.2">
      <c r="A38" s="59" t="s">
        <v>527</v>
      </c>
      <c r="B38" s="32" t="s">
        <v>484</v>
      </c>
      <c r="C38" s="32" t="s">
        <v>511</v>
      </c>
      <c r="D38" s="92" t="s">
        <v>755</v>
      </c>
    </row>
    <row r="39" spans="1:6" ht="48" hidden="1" x14ac:dyDescent="0.2">
      <c r="A39" s="59" t="s">
        <v>528</v>
      </c>
      <c r="B39" s="32" t="s">
        <v>596</v>
      </c>
      <c r="C39" s="32" t="s">
        <v>179</v>
      </c>
      <c r="D39" s="74"/>
    </row>
    <row r="40" spans="1:6" ht="72" x14ac:dyDescent="0.2">
      <c r="A40" s="91" t="s">
        <v>529</v>
      </c>
      <c r="B40" s="32" t="s">
        <v>633</v>
      </c>
      <c r="C40" s="32" t="s">
        <v>503</v>
      </c>
      <c r="D40" s="92" t="s">
        <v>755</v>
      </c>
    </row>
    <row r="41" spans="1:6" ht="60" x14ac:dyDescent="0.2">
      <c r="A41" s="25" t="s">
        <v>561</v>
      </c>
      <c r="B41" s="32" t="s">
        <v>635</v>
      </c>
      <c r="C41" s="32" t="s">
        <v>516</v>
      </c>
      <c r="D41" s="92" t="s">
        <v>755</v>
      </c>
    </row>
    <row r="42" spans="1:6" ht="84" x14ac:dyDescent="0.2">
      <c r="A42" s="25" t="s">
        <v>562</v>
      </c>
      <c r="B42" s="32" t="s">
        <v>597</v>
      </c>
      <c r="C42" s="32" t="s">
        <v>507</v>
      </c>
      <c r="D42" s="92" t="s">
        <v>755</v>
      </c>
    </row>
    <row r="43" spans="1:6" ht="48" x14ac:dyDescent="0.2">
      <c r="A43" s="32" t="s">
        <v>574</v>
      </c>
      <c r="B43" s="32" t="s">
        <v>596</v>
      </c>
      <c r="C43" s="32" t="s">
        <v>506</v>
      </c>
      <c r="D43" s="92" t="s">
        <v>755</v>
      </c>
    </row>
    <row r="44" spans="1:6" ht="72" x14ac:dyDescent="0.2">
      <c r="A44" s="32" t="s">
        <v>582</v>
      </c>
      <c r="B44" s="32" t="s">
        <v>638</v>
      </c>
      <c r="C44" s="32" t="s">
        <v>512</v>
      </c>
      <c r="D44" s="92" t="s">
        <v>755</v>
      </c>
    </row>
    <row r="45" spans="1:6" ht="60" x14ac:dyDescent="0.2">
      <c r="A45" s="32" t="s">
        <v>601</v>
      </c>
      <c r="B45" s="32" t="s">
        <v>639</v>
      </c>
      <c r="C45" s="32" t="s">
        <v>526</v>
      </c>
      <c r="D45" s="92" t="s">
        <v>755</v>
      </c>
    </row>
    <row r="46" spans="1:6" ht="60" x14ac:dyDescent="0.2">
      <c r="A46" s="32" t="s">
        <v>602</v>
      </c>
      <c r="B46" s="32" t="s">
        <v>640</v>
      </c>
      <c r="C46" s="32" t="s">
        <v>517</v>
      </c>
      <c r="D46" s="92" t="s">
        <v>755</v>
      </c>
    </row>
    <row r="47" spans="1:6" ht="60" x14ac:dyDescent="0.25">
      <c r="A47" s="32" t="s">
        <v>603</v>
      </c>
      <c r="B47" s="32" t="s">
        <v>641</v>
      </c>
      <c r="C47" s="32" t="s">
        <v>525</v>
      </c>
      <c r="D47" s="92" t="s">
        <v>755</v>
      </c>
      <c r="E47" s="89"/>
      <c r="F47" s="94"/>
    </row>
    <row r="48" spans="1:6" ht="48" x14ac:dyDescent="0.25">
      <c r="A48" s="32" t="s">
        <v>716</v>
      </c>
      <c r="B48" s="32" t="s">
        <v>719</v>
      </c>
      <c r="C48" s="32" t="s">
        <v>555</v>
      </c>
      <c r="D48" s="92" t="s">
        <v>755</v>
      </c>
      <c r="E48" s="93"/>
      <c r="F48" s="94"/>
    </row>
    <row r="49" spans="1:6" ht="48" x14ac:dyDescent="0.2">
      <c r="A49" s="32" t="s">
        <v>717</v>
      </c>
      <c r="B49" s="32" t="s">
        <v>721</v>
      </c>
      <c r="C49" s="32" t="s">
        <v>529</v>
      </c>
      <c r="D49" s="92" t="s">
        <v>755</v>
      </c>
      <c r="F49" s="94"/>
    </row>
  </sheetData>
  <autoFilter ref="A1:J49">
    <filterColumn colId="3">
      <filters>
        <filter val="En revisión del proveedor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B9" sqref="B9:C21"/>
    </sheetView>
  </sheetViews>
  <sheetFormatPr baseColWidth="10" defaultColWidth="11.28515625" defaultRowHeight="15" x14ac:dyDescent="0.25"/>
  <cols>
    <col min="2" max="2" width="43.85546875" bestFit="1" customWidth="1"/>
    <col min="3" max="3" width="13.85546875" customWidth="1"/>
    <col min="4" max="4" width="7.7109375" bestFit="1" customWidth="1"/>
    <col min="5" max="5" width="13.140625" customWidth="1"/>
    <col min="6" max="6" width="10.140625" bestFit="1" customWidth="1"/>
    <col min="7" max="7" width="16.7109375" customWidth="1"/>
    <col min="9" max="10" width="18" style="98" bestFit="1" customWidth="1"/>
  </cols>
  <sheetData>
    <row r="1" spans="1:10" s="96" customFormat="1" ht="36" x14ac:dyDescent="0.25">
      <c r="A1" s="1" t="s">
        <v>5</v>
      </c>
      <c r="B1" s="1" t="s">
        <v>16</v>
      </c>
      <c r="C1" s="77" t="s">
        <v>17</v>
      </c>
      <c r="D1" s="1" t="s">
        <v>18</v>
      </c>
      <c r="E1" s="1" t="s">
        <v>775</v>
      </c>
      <c r="F1" s="1" t="s">
        <v>28</v>
      </c>
      <c r="G1" s="1" t="s">
        <v>30</v>
      </c>
      <c r="H1" s="1" t="s">
        <v>39</v>
      </c>
      <c r="I1" s="97"/>
      <c r="J1" s="97"/>
    </row>
    <row r="2" spans="1:10" ht="72" x14ac:dyDescent="0.25">
      <c r="A2" s="32" t="s">
        <v>121</v>
      </c>
      <c r="B2" s="32" t="s">
        <v>122</v>
      </c>
      <c r="C2" s="36">
        <v>50000000</v>
      </c>
      <c r="D2" s="32">
        <v>7417</v>
      </c>
      <c r="E2" s="32" t="s">
        <v>121</v>
      </c>
      <c r="F2" s="31">
        <v>42793</v>
      </c>
      <c r="G2" s="32" t="s">
        <v>686</v>
      </c>
      <c r="H2" s="32">
        <v>21517</v>
      </c>
      <c r="I2" s="98">
        <v>36639610</v>
      </c>
      <c r="J2" s="98">
        <v>13360390</v>
      </c>
    </row>
    <row r="3" spans="1:10" ht="60" x14ac:dyDescent="0.25">
      <c r="A3" s="32" t="s">
        <v>253</v>
      </c>
      <c r="B3" s="32" t="s">
        <v>140</v>
      </c>
      <c r="C3" s="36">
        <v>120000000</v>
      </c>
      <c r="D3" s="32">
        <v>5117</v>
      </c>
      <c r="E3" s="32" t="s">
        <v>221</v>
      </c>
      <c r="F3" s="31">
        <v>42880</v>
      </c>
      <c r="G3" s="32" t="s">
        <v>690</v>
      </c>
      <c r="H3" s="32">
        <v>60317</v>
      </c>
      <c r="I3" s="99">
        <f>SUMIF('[2]ALTAS-FACTURAS'!$G$3:$G8087,"=034",'[2]ALTAS-FACTURAS'!$F$3:$F8087)</f>
        <v>120000000</v>
      </c>
      <c r="J3" s="100">
        <v>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BreakPreview" zoomScaleNormal="100" zoomScaleSheetLayoutView="100" workbookViewId="0">
      <selection activeCell="B2" sqref="B2:B64"/>
    </sheetView>
  </sheetViews>
  <sheetFormatPr baseColWidth="10" defaultRowHeight="15" x14ac:dyDescent="0.25"/>
  <cols>
    <col min="1" max="1" width="50.7109375" bestFit="1" customWidth="1"/>
    <col min="2" max="2" width="50.7109375" customWidth="1"/>
    <col min="3" max="4" width="11.42578125" customWidth="1"/>
    <col min="5" max="5" width="46.140625" customWidth="1"/>
    <col min="6" max="6" width="14.140625" style="98" customWidth="1"/>
    <col min="7" max="7" width="11.42578125" customWidth="1"/>
    <col min="8" max="8" width="17.42578125" customWidth="1"/>
    <col min="9" max="9" width="33.42578125" bestFit="1" customWidth="1"/>
  </cols>
  <sheetData>
    <row r="1" spans="1:9" ht="60" x14ac:dyDescent="0.25">
      <c r="A1" s="1" t="s">
        <v>800</v>
      </c>
      <c r="B1" s="1"/>
      <c r="C1" s="1" t="s">
        <v>8</v>
      </c>
      <c r="D1" s="1" t="s">
        <v>784</v>
      </c>
      <c r="E1" s="1" t="s">
        <v>16</v>
      </c>
      <c r="F1" s="77" t="s">
        <v>17</v>
      </c>
      <c r="G1" s="77" t="s">
        <v>785</v>
      </c>
      <c r="H1" s="77" t="s">
        <v>786</v>
      </c>
      <c r="I1" s="77" t="s">
        <v>801</v>
      </c>
    </row>
    <row r="2" spans="1:9" ht="60" x14ac:dyDescent="0.25">
      <c r="A2" s="32" t="s">
        <v>85</v>
      </c>
      <c r="B2" s="32"/>
      <c r="C2" s="32" t="s">
        <v>91</v>
      </c>
      <c r="D2" s="32" t="s">
        <v>92</v>
      </c>
      <c r="E2" s="32" t="s">
        <v>93</v>
      </c>
      <c r="F2" s="36">
        <v>15000000</v>
      </c>
      <c r="G2" s="101" t="s">
        <v>67</v>
      </c>
      <c r="H2" s="101"/>
      <c r="I2" s="102" t="s">
        <v>802</v>
      </c>
    </row>
    <row r="3" spans="1:9" ht="84" x14ac:dyDescent="0.25">
      <c r="A3" s="32" t="s">
        <v>100</v>
      </c>
      <c r="B3" s="32"/>
      <c r="C3" s="32" t="s">
        <v>91</v>
      </c>
      <c r="D3" s="32" t="s">
        <v>92</v>
      </c>
      <c r="E3" s="32" t="s">
        <v>101</v>
      </c>
      <c r="F3" s="36">
        <v>10000000</v>
      </c>
      <c r="G3" s="101" t="s">
        <v>67</v>
      </c>
      <c r="H3" s="101"/>
      <c r="I3" s="102" t="s">
        <v>803</v>
      </c>
    </row>
    <row r="4" spans="1:9" ht="108" x14ac:dyDescent="0.25">
      <c r="A4" s="32" t="s">
        <v>112</v>
      </c>
      <c r="B4" s="32"/>
      <c r="C4" s="32" t="s">
        <v>91</v>
      </c>
      <c r="D4" s="32" t="s">
        <v>92</v>
      </c>
      <c r="E4" s="32" t="s">
        <v>115</v>
      </c>
      <c r="F4" s="36">
        <v>60000000</v>
      </c>
      <c r="G4" s="101" t="s">
        <v>67</v>
      </c>
      <c r="H4" s="101"/>
      <c r="I4" s="102" t="s">
        <v>804</v>
      </c>
    </row>
    <row r="5" spans="1:9" ht="72" x14ac:dyDescent="0.25">
      <c r="A5" s="32" t="s">
        <v>106</v>
      </c>
      <c r="B5" s="32"/>
      <c r="C5" s="32" t="s">
        <v>91</v>
      </c>
      <c r="D5" s="32" t="s">
        <v>92</v>
      </c>
      <c r="E5" s="32" t="s">
        <v>108</v>
      </c>
      <c r="F5" s="36">
        <v>15000000</v>
      </c>
      <c r="G5" s="101" t="s">
        <v>67</v>
      </c>
      <c r="H5" s="101"/>
      <c r="I5" s="102" t="s">
        <v>805</v>
      </c>
    </row>
    <row r="6" spans="1:9" ht="72" x14ac:dyDescent="0.25">
      <c r="A6" s="32" t="s">
        <v>121</v>
      </c>
      <c r="B6" s="32"/>
      <c r="C6" s="32" t="s">
        <v>91</v>
      </c>
      <c r="D6" s="32" t="s">
        <v>92</v>
      </c>
      <c r="E6" s="32" t="s">
        <v>122</v>
      </c>
      <c r="F6" s="36">
        <v>50000000</v>
      </c>
      <c r="G6" s="101" t="s">
        <v>67</v>
      </c>
      <c r="H6" s="101"/>
      <c r="I6" s="102" t="s">
        <v>806</v>
      </c>
    </row>
    <row r="7" spans="1:9" ht="36" x14ac:dyDescent="0.25">
      <c r="A7" s="32" t="s">
        <v>129</v>
      </c>
      <c r="B7" s="32"/>
      <c r="C7" s="32" t="s">
        <v>91</v>
      </c>
      <c r="D7" s="32" t="s">
        <v>92</v>
      </c>
      <c r="E7" s="32" t="s">
        <v>130</v>
      </c>
      <c r="F7" s="36">
        <v>2000000</v>
      </c>
      <c r="G7" s="101" t="s">
        <v>67</v>
      </c>
      <c r="H7" s="101"/>
      <c r="I7" s="102" t="s">
        <v>807</v>
      </c>
    </row>
    <row r="8" spans="1:9" ht="60" x14ac:dyDescent="0.25">
      <c r="A8" s="32" t="s">
        <v>126</v>
      </c>
      <c r="B8" s="32"/>
      <c r="C8" s="32" t="s">
        <v>91</v>
      </c>
      <c r="D8" s="32" t="s">
        <v>92</v>
      </c>
      <c r="E8" s="32" t="s">
        <v>127</v>
      </c>
      <c r="F8" s="36">
        <v>58000000</v>
      </c>
      <c r="G8" s="101" t="s">
        <v>67</v>
      </c>
      <c r="H8" s="101"/>
      <c r="I8" s="102" t="s">
        <v>808</v>
      </c>
    </row>
    <row r="9" spans="1:9" ht="60" x14ac:dyDescent="0.25">
      <c r="A9" s="32" t="s">
        <v>133</v>
      </c>
      <c r="B9" s="32"/>
      <c r="C9" s="32" t="s">
        <v>91</v>
      </c>
      <c r="D9" s="32" t="s">
        <v>92</v>
      </c>
      <c r="E9" s="32" t="s">
        <v>134</v>
      </c>
      <c r="F9" s="36">
        <v>12782980</v>
      </c>
      <c r="G9" s="101" t="s">
        <v>67</v>
      </c>
      <c r="H9" s="101"/>
      <c r="I9" s="102" t="s">
        <v>809</v>
      </c>
    </row>
    <row r="10" spans="1:9" ht="72" x14ac:dyDescent="0.25">
      <c r="A10" s="32" t="s">
        <v>136</v>
      </c>
      <c r="B10" s="32"/>
      <c r="C10" s="32" t="s">
        <v>91</v>
      </c>
      <c r="D10" s="32" t="s">
        <v>92</v>
      </c>
      <c r="E10" s="32" t="s">
        <v>137</v>
      </c>
      <c r="F10" s="36">
        <v>39282400</v>
      </c>
      <c r="G10" s="101" t="s">
        <v>67</v>
      </c>
      <c r="H10" s="101"/>
      <c r="I10" s="102" t="s">
        <v>810</v>
      </c>
    </row>
    <row r="11" spans="1:9" ht="60" x14ac:dyDescent="0.25">
      <c r="A11" s="32" t="s">
        <v>142</v>
      </c>
      <c r="B11" s="32"/>
      <c r="C11" s="32" t="s">
        <v>91</v>
      </c>
      <c r="D11" s="32" t="s">
        <v>92</v>
      </c>
      <c r="E11" s="32" t="s">
        <v>143</v>
      </c>
      <c r="F11" s="36">
        <v>6500000</v>
      </c>
      <c r="G11" s="101" t="s">
        <v>67</v>
      </c>
      <c r="H11" s="101"/>
      <c r="I11" s="102" t="s">
        <v>811</v>
      </c>
    </row>
    <row r="12" spans="1:9" ht="84" x14ac:dyDescent="0.25">
      <c r="A12" s="36" t="s">
        <v>152</v>
      </c>
      <c r="B12" s="32"/>
      <c r="C12" s="32" t="s">
        <v>91</v>
      </c>
      <c r="D12" s="36" t="s">
        <v>92</v>
      </c>
      <c r="E12" s="32" t="s">
        <v>153</v>
      </c>
      <c r="F12" s="36">
        <v>60000000</v>
      </c>
      <c r="G12" s="101" t="s">
        <v>67</v>
      </c>
      <c r="H12" s="101"/>
      <c r="I12" s="102" t="s">
        <v>812</v>
      </c>
    </row>
    <row r="13" spans="1:9" ht="48" x14ac:dyDescent="0.25">
      <c r="A13" s="32" t="s">
        <v>174</v>
      </c>
      <c r="B13" s="32"/>
      <c r="C13" s="32" t="s">
        <v>91</v>
      </c>
      <c r="D13" s="32" t="s">
        <v>92</v>
      </c>
      <c r="E13" s="32" t="s">
        <v>176</v>
      </c>
      <c r="F13" s="36">
        <v>10000000</v>
      </c>
      <c r="G13" s="101" t="s">
        <v>67</v>
      </c>
      <c r="H13" s="101"/>
      <c r="I13" s="102" t="s">
        <v>813</v>
      </c>
    </row>
    <row r="14" spans="1:9" ht="60" x14ac:dyDescent="0.25">
      <c r="A14" s="32" t="s">
        <v>180</v>
      </c>
      <c r="B14" s="32"/>
      <c r="C14" s="32" t="s">
        <v>91</v>
      </c>
      <c r="D14" s="32" t="s">
        <v>92</v>
      </c>
      <c r="E14" s="32" t="s">
        <v>186</v>
      </c>
      <c r="F14" s="36">
        <v>2500000</v>
      </c>
      <c r="G14" s="101" t="s">
        <v>67</v>
      </c>
      <c r="H14" s="101"/>
      <c r="I14" s="102" t="s">
        <v>814</v>
      </c>
    </row>
    <row r="15" spans="1:9" ht="84" x14ac:dyDescent="0.25">
      <c r="A15" s="32" t="s">
        <v>201</v>
      </c>
      <c r="B15" s="32"/>
      <c r="C15" s="32" t="s">
        <v>91</v>
      </c>
      <c r="D15" s="32" t="s">
        <v>92</v>
      </c>
      <c r="E15" s="32" t="s">
        <v>206</v>
      </c>
      <c r="F15" s="36">
        <v>12000000</v>
      </c>
      <c r="G15" s="101" t="s">
        <v>67</v>
      </c>
      <c r="H15" s="101"/>
      <c r="I15" s="102" t="s">
        <v>815</v>
      </c>
    </row>
    <row r="16" spans="1:9" ht="36" x14ac:dyDescent="0.25">
      <c r="A16" s="32" t="s">
        <v>156</v>
      </c>
      <c r="B16" s="32"/>
      <c r="C16" s="32" t="s">
        <v>91</v>
      </c>
      <c r="D16" s="32" t="s">
        <v>92</v>
      </c>
      <c r="E16" s="32" t="s">
        <v>157</v>
      </c>
      <c r="F16" s="36">
        <v>20000000</v>
      </c>
      <c r="G16" s="101" t="s">
        <v>67</v>
      </c>
      <c r="H16" s="101"/>
      <c r="I16" s="102" t="s">
        <v>816</v>
      </c>
    </row>
    <row r="17" spans="1:9" ht="48" x14ac:dyDescent="0.25">
      <c r="A17" s="32" t="s">
        <v>181</v>
      </c>
      <c r="B17" s="32"/>
      <c r="C17" s="32" t="s">
        <v>91</v>
      </c>
      <c r="D17" s="32" t="s">
        <v>92</v>
      </c>
      <c r="E17" s="32" t="s">
        <v>151</v>
      </c>
      <c r="F17" s="36">
        <v>3000000</v>
      </c>
      <c r="G17" s="101" t="s">
        <v>67</v>
      </c>
      <c r="H17" s="101"/>
      <c r="I17" s="102" t="s">
        <v>817</v>
      </c>
    </row>
    <row r="18" spans="1:9" ht="108" x14ac:dyDescent="0.25">
      <c r="A18" s="32" t="s">
        <v>199</v>
      </c>
      <c r="B18" s="32"/>
      <c r="C18" s="32" t="s">
        <v>91</v>
      </c>
      <c r="D18" s="32" t="s">
        <v>92</v>
      </c>
      <c r="E18" s="32" t="s">
        <v>203</v>
      </c>
      <c r="F18" s="36">
        <v>28136122</v>
      </c>
      <c r="G18" s="101" t="s">
        <v>67</v>
      </c>
      <c r="H18" s="101"/>
      <c r="I18" s="102" t="s">
        <v>818</v>
      </c>
    </row>
    <row r="19" spans="1:9" ht="60" x14ac:dyDescent="0.25">
      <c r="A19" s="32" t="s">
        <v>200</v>
      </c>
      <c r="B19" s="32"/>
      <c r="C19" s="32" t="s">
        <v>91</v>
      </c>
      <c r="D19" s="32" t="s">
        <v>92</v>
      </c>
      <c r="E19" s="32" t="s">
        <v>621</v>
      </c>
      <c r="F19" s="36">
        <v>5000000</v>
      </c>
      <c r="G19" s="101" t="s">
        <v>67</v>
      </c>
      <c r="H19" s="101"/>
      <c r="I19" s="102" t="s">
        <v>819</v>
      </c>
    </row>
    <row r="20" spans="1:9" ht="60" x14ac:dyDescent="0.25">
      <c r="A20" s="32" t="s">
        <v>192</v>
      </c>
      <c r="B20" s="32"/>
      <c r="C20" s="32" t="s">
        <v>91</v>
      </c>
      <c r="D20" s="32" t="s">
        <v>92</v>
      </c>
      <c r="E20" s="32" t="s">
        <v>368</v>
      </c>
      <c r="F20" s="36">
        <v>22000000</v>
      </c>
      <c r="G20" s="101" t="s">
        <v>67</v>
      </c>
      <c r="H20" s="101"/>
      <c r="I20" s="102" t="s">
        <v>820</v>
      </c>
    </row>
    <row r="21" spans="1:9" ht="60" x14ac:dyDescent="0.25">
      <c r="A21" s="32" t="s">
        <v>214</v>
      </c>
      <c r="B21" s="32"/>
      <c r="C21" s="32" t="s">
        <v>91</v>
      </c>
      <c r="D21" s="32" t="s">
        <v>92</v>
      </c>
      <c r="E21" s="32" t="s">
        <v>178</v>
      </c>
      <c r="F21" s="36">
        <v>3000000</v>
      </c>
      <c r="G21" s="101" t="s">
        <v>67</v>
      </c>
      <c r="H21" s="101"/>
      <c r="I21" s="102" t="s">
        <v>821</v>
      </c>
    </row>
    <row r="22" spans="1:9" ht="84" x14ac:dyDescent="0.25">
      <c r="A22" s="32" t="s">
        <v>211</v>
      </c>
      <c r="B22" s="32"/>
      <c r="C22" s="32" t="s">
        <v>91</v>
      </c>
      <c r="D22" s="32" t="s">
        <v>92</v>
      </c>
      <c r="E22" s="32" t="s">
        <v>213</v>
      </c>
      <c r="F22" s="36">
        <v>30500000</v>
      </c>
      <c r="G22" s="101" t="s">
        <v>67</v>
      </c>
      <c r="H22" s="101"/>
      <c r="I22" s="102" t="s">
        <v>822</v>
      </c>
    </row>
    <row r="23" spans="1:9" ht="60" x14ac:dyDescent="0.25">
      <c r="A23" s="32" t="s">
        <v>202</v>
      </c>
      <c r="B23" s="32"/>
      <c r="C23" s="32" t="s">
        <v>91</v>
      </c>
      <c r="D23" s="32" t="s">
        <v>92</v>
      </c>
      <c r="E23" s="54" t="s">
        <v>284</v>
      </c>
      <c r="F23" s="36">
        <v>18999696</v>
      </c>
      <c r="G23" s="101" t="s">
        <v>67</v>
      </c>
      <c r="H23" s="101"/>
      <c r="I23" s="102" t="s">
        <v>823</v>
      </c>
    </row>
    <row r="24" spans="1:9" ht="72" x14ac:dyDescent="0.25">
      <c r="A24" s="32" t="s">
        <v>208</v>
      </c>
      <c r="B24" s="32"/>
      <c r="C24" s="32" t="s">
        <v>91</v>
      </c>
      <c r="D24" s="32" t="s">
        <v>92</v>
      </c>
      <c r="E24" s="32" t="s">
        <v>209</v>
      </c>
      <c r="F24" s="36">
        <v>10000000</v>
      </c>
      <c r="G24" s="101" t="s">
        <v>67</v>
      </c>
      <c r="H24" s="101"/>
      <c r="I24" s="102" t="s">
        <v>824</v>
      </c>
    </row>
    <row r="25" spans="1:9" ht="84" x14ac:dyDescent="0.25">
      <c r="A25" s="32" t="s">
        <v>210</v>
      </c>
      <c r="B25" s="32"/>
      <c r="C25" s="32" t="s">
        <v>91</v>
      </c>
      <c r="D25" s="32" t="s">
        <v>92</v>
      </c>
      <c r="E25" s="32" t="s">
        <v>212</v>
      </c>
      <c r="F25" s="36">
        <v>5000000</v>
      </c>
      <c r="G25" s="101" t="s">
        <v>67</v>
      </c>
      <c r="H25" s="101"/>
      <c r="I25" s="102" t="s">
        <v>825</v>
      </c>
    </row>
    <row r="26" spans="1:9" ht="48" x14ac:dyDescent="0.25">
      <c r="A26" s="32" t="s">
        <v>221</v>
      </c>
      <c r="B26" s="32"/>
      <c r="C26" s="32" t="s">
        <v>91</v>
      </c>
      <c r="D26" s="32" t="s">
        <v>92</v>
      </c>
      <c r="E26" s="32" t="s">
        <v>243</v>
      </c>
      <c r="F26" s="36">
        <v>58000000</v>
      </c>
      <c r="G26" s="101" t="s">
        <v>67</v>
      </c>
      <c r="H26" s="101"/>
      <c r="I26" s="102" t="s">
        <v>826</v>
      </c>
    </row>
    <row r="27" spans="1:9" ht="72" x14ac:dyDescent="0.25">
      <c r="A27" s="32" t="s">
        <v>215</v>
      </c>
      <c r="B27" s="32"/>
      <c r="C27" s="32" t="s">
        <v>91</v>
      </c>
      <c r="D27" s="32" t="s">
        <v>92</v>
      </c>
      <c r="E27" s="32" t="s">
        <v>238</v>
      </c>
      <c r="F27" s="36">
        <v>60000000</v>
      </c>
      <c r="G27" s="101" t="s">
        <v>67</v>
      </c>
      <c r="H27" s="101"/>
      <c r="I27" s="102" t="s">
        <v>827</v>
      </c>
    </row>
    <row r="28" spans="1:9" ht="60" x14ac:dyDescent="0.25">
      <c r="A28" s="32" t="s">
        <v>329</v>
      </c>
      <c r="B28" s="32"/>
      <c r="C28" s="32" t="s">
        <v>91</v>
      </c>
      <c r="D28" s="32" t="s">
        <v>92</v>
      </c>
      <c r="E28" s="32" t="s">
        <v>333</v>
      </c>
      <c r="F28" s="36">
        <v>5000000</v>
      </c>
      <c r="G28" s="101" t="s">
        <v>67</v>
      </c>
      <c r="H28" s="101"/>
      <c r="I28" s="102" t="s">
        <v>828</v>
      </c>
    </row>
    <row r="29" spans="1:9" ht="60" x14ac:dyDescent="0.25">
      <c r="A29" s="32" t="s">
        <v>251</v>
      </c>
      <c r="B29" s="32"/>
      <c r="C29" s="32" t="s">
        <v>91</v>
      </c>
      <c r="D29" s="32" t="s">
        <v>92</v>
      </c>
      <c r="E29" s="32" t="s">
        <v>256</v>
      </c>
      <c r="F29" s="36">
        <v>34000000</v>
      </c>
      <c r="G29" s="101" t="s">
        <v>67</v>
      </c>
      <c r="H29" s="101"/>
      <c r="I29" s="102" t="s">
        <v>829</v>
      </c>
    </row>
    <row r="30" spans="1:9" ht="60" x14ac:dyDescent="0.25">
      <c r="A30" s="32" t="s">
        <v>252</v>
      </c>
      <c r="B30" s="32"/>
      <c r="C30" s="32" t="s">
        <v>91</v>
      </c>
      <c r="D30" s="32" t="s">
        <v>92</v>
      </c>
      <c r="E30" s="32" t="s">
        <v>271</v>
      </c>
      <c r="F30" s="36">
        <v>60000000</v>
      </c>
      <c r="G30" s="101" t="s">
        <v>67</v>
      </c>
      <c r="H30" s="101"/>
      <c r="I30" s="102" t="s">
        <v>830</v>
      </c>
    </row>
    <row r="31" spans="1:9" ht="48" x14ac:dyDescent="0.25">
      <c r="A31" s="32" t="s">
        <v>248</v>
      </c>
      <c r="B31" s="32"/>
      <c r="C31" s="32" t="s">
        <v>91</v>
      </c>
      <c r="D31" s="32" t="s">
        <v>92</v>
      </c>
      <c r="E31" s="32" t="s">
        <v>360</v>
      </c>
      <c r="F31" s="36">
        <v>20000000</v>
      </c>
      <c r="G31" s="101" t="s">
        <v>67</v>
      </c>
      <c r="H31" s="101"/>
      <c r="I31" s="102" t="s">
        <v>831</v>
      </c>
    </row>
    <row r="32" spans="1:9" ht="60" x14ac:dyDescent="0.25">
      <c r="A32" s="32" t="s">
        <v>146</v>
      </c>
      <c r="B32" s="32"/>
      <c r="C32" s="32" t="s">
        <v>91</v>
      </c>
      <c r="D32" s="32" t="s">
        <v>92</v>
      </c>
      <c r="E32" s="32" t="s">
        <v>147</v>
      </c>
      <c r="F32" s="36">
        <v>2500000</v>
      </c>
      <c r="G32" s="101" t="s">
        <v>67</v>
      </c>
      <c r="H32" s="101"/>
      <c r="I32" s="102" t="s">
        <v>179</v>
      </c>
    </row>
    <row r="33" spans="1:9" ht="60" x14ac:dyDescent="0.25">
      <c r="A33" s="32" t="s">
        <v>148</v>
      </c>
      <c r="B33" s="32"/>
      <c r="C33" s="32" t="s">
        <v>91</v>
      </c>
      <c r="D33" s="32" t="s">
        <v>92</v>
      </c>
      <c r="E33" s="32" t="s">
        <v>149</v>
      </c>
      <c r="F33" s="36">
        <v>3000000</v>
      </c>
      <c r="G33" s="101" t="s">
        <v>67</v>
      </c>
      <c r="H33" s="101"/>
      <c r="I33" s="102" t="s">
        <v>179</v>
      </c>
    </row>
    <row r="34" spans="1:9" ht="48" x14ac:dyDescent="0.25">
      <c r="A34" s="32" t="s">
        <v>150</v>
      </c>
      <c r="B34" s="32"/>
      <c r="C34" s="32" t="s">
        <v>91</v>
      </c>
      <c r="D34" s="32" t="s">
        <v>92</v>
      </c>
      <c r="E34" s="32" t="s">
        <v>151</v>
      </c>
      <c r="F34" s="36">
        <v>3000000</v>
      </c>
      <c r="G34" s="101" t="s">
        <v>67</v>
      </c>
      <c r="H34" s="101"/>
      <c r="I34" s="102" t="s">
        <v>179</v>
      </c>
    </row>
    <row r="35" spans="1:9" ht="60" x14ac:dyDescent="0.25">
      <c r="A35" s="32" t="s">
        <v>175</v>
      </c>
      <c r="B35" s="32"/>
      <c r="C35" s="32" t="s">
        <v>91</v>
      </c>
      <c r="D35" s="32" t="s">
        <v>92</v>
      </c>
      <c r="E35" s="32" t="s">
        <v>178</v>
      </c>
      <c r="F35" s="36">
        <v>3000000</v>
      </c>
      <c r="G35" s="101" t="s">
        <v>67</v>
      </c>
      <c r="H35" s="101"/>
      <c r="I35" s="102" t="s">
        <v>179</v>
      </c>
    </row>
    <row r="36" spans="1:9" ht="60" x14ac:dyDescent="0.25">
      <c r="A36" s="32" t="s">
        <v>220</v>
      </c>
      <c r="B36" s="32"/>
      <c r="C36" s="32" t="s">
        <v>91</v>
      </c>
      <c r="D36" s="32" t="s">
        <v>92</v>
      </c>
      <c r="E36" s="32" t="s">
        <v>241</v>
      </c>
      <c r="F36" s="36">
        <v>5000000</v>
      </c>
      <c r="G36" s="101" t="s">
        <v>67</v>
      </c>
      <c r="H36" s="101"/>
      <c r="I36" s="102" t="s">
        <v>179</v>
      </c>
    </row>
    <row r="37" spans="1:9" ht="84" x14ac:dyDescent="0.25">
      <c r="A37" s="32" t="s">
        <v>507</v>
      </c>
      <c r="B37" s="32"/>
      <c r="C37" s="32" t="s">
        <v>91</v>
      </c>
      <c r="D37" s="32" t="s">
        <v>91</v>
      </c>
      <c r="E37" s="32" t="s">
        <v>626</v>
      </c>
      <c r="F37" s="36">
        <v>10000000</v>
      </c>
      <c r="G37" s="101" t="s">
        <v>67</v>
      </c>
      <c r="H37" s="101"/>
      <c r="I37" s="102" t="s">
        <v>832</v>
      </c>
    </row>
    <row r="38" spans="1:9" ht="60" x14ac:dyDescent="0.25">
      <c r="A38" s="59" t="s">
        <v>508</v>
      </c>
      <c r="B38" s="32"/>
      <c r="C38" s="32" t="s">
        <v>91</v>
      </c>
      <c r="D38" s="32" t="s">
        <v>91</v>
      </c>
      <c r="E38" s="32" t="s">
        <v>627</v>
      </c>
      <c r="F38" s="36">
        <v>22000000</v>
      </c>
      <c r="G38" s="101" t="s">
        <v>67</v>
      </c>
      <c r="H38" s="101"/>
      <c r="I38" s="102" t="s">
        <v>833</v>
      </c>
    </row>
    <row r="39" spans="1:9" ht="60" x14ac:dyDescent="0.25">
      <c r="A39" s="101" t="s">
        <v>787</v>
      </c>
      <c r="B39" s="32"/>
      <c r="C39" s="32" t="s">
        <v>296</v>
      </c>
      <c r="D39" s="28" t="s">
        <v>366</v>
      </c>
      <c r="E39" s="26" t="s">
        <v>311</v>
      </c>
      <c r="F39" s="76">
        <v>10199490</v>
      </c>
      <c r="G39" s="101" t="s">
        <v>67</v>
      </c>
      <c r="H39" s="101"/>
      <c r="I39" s="101" t="s">
        <v>787</v>
      </c>
    </row>
    <row r="40" spans="1:9" ht="60" x14ac:dyDescent="0.25">
      <c r="A40" s="32" t="s">
        <v>485</v>
      </c>
      <c r="B40" s="32"/>
      <c r="C40" s="32" t="s">
        <v>91</v>
      </c>
      <c r="D40" s="32" t="s">
        <v>91</v>
      </c>
      <c r="E40" s="32" t="s">
        <v>627</v>
      </c>
      <c r="F40" s="36">
        <v>22000000</v>
      </c>
      <c r="G40" s="101" t="s">
        <v>67</v>
      </c>
      <c r="H40" s="101"/>
      <c r="I40" s="102" t="s">
        <v>179</v>
      </c>
    </row>
    <row r="41" spans="1:9" ht="60" x14ac:dyDescent="0.25">
      <c r="A41" s="102"/>
      <c r="B41" s="32"/>
      <c r="C41" s="32" t="s">
        <v>296</v>
      </c>
      <c r="D41" s="28" t="s">
        <v>366</v>
      </c>
      <c r="E41" s="26" t="s">
        <v>311</v>
      </c>
      <c r="F41" s="76">
        <v>5676299.9900000002</v>
      </c>
      <c r="G41" s="101" t="s">
        <v>67</v>
      </c>
      <c r="H41" s="101"/>
      <c r="I41" s="101" t="s">
        <v>788</v>
      </c>
    </row>
    <row r="42" spans="1:9" ht="84" x14ac:dyDescent="0.25">
      <c r="A42" s="32" t="s">
        <v>487</v>
      </c>
      <c r="B42" s="32"/>
      <c r="C42" s="32" t="s">
        <v>91</v>
      </c>
      <c r="D42" s="32" t="s">
        <v>91</v>
      </c>
      <c r="E42" s="32" t="s">
        <v>626</v>
      </c>
      <c r="F42" s="36">
        <v>10000000</v>
      </c>
      <c r="G42" s="101" t="s">
        <v>67</v>
      </c>
      <c r="H42" s="101"/>
      <c r="I42" s="102" t="s">
        <v>179</v>
      </c>
    </row>
    <row r="43" spans="1:9" ht="60" x14ac:dyDescent="0.25">
      <c r="A43" s="101" t="s">
        <v>789</v>
      </c>
      <c r="B43" s="32"/>
      <c r="C43" s="32" t="s">
        <v>296</v>
      </c>
      <c r="D43" s="28" t="s">
        <v>366</v>
      </c>
      <c r="E43" s="26" t="s">
        <v>311</v>
      </c>
      <c r="F43" s="76">
        <v>3675354.98</v>
      </c>
      <c r="G43" s="101" t="s">
        <v>67</v>
      </c>
      <c r="H43" s="101"/>
      <c r="I43" s="101" t="s">
        <v>789</v>
      </c>
    </row>
    <row r="44" spans="1:9" ht="60" x14ac:dyDescent="0.25">
      <c r="A44" s="101" t="s">
        <v>790</v>
      </c>
      <c r="B44" s="32"/>
      <c r="C44" s="32" t="s">
        <v>296</v>
      </c>
      <c r="D44" s="28" t="s">
        <v>366</v>
      </c>
      <c r="E44" s="26" t="s">
        <v>311</v>
      </c>
      <c r="F44" s="76">
        <v>14571045.029999999</v>
      </c>
      <c r="G44" s="101" t="s">
        <v>67</v>
      </c>
      <c r="H44" s="101"/>
      <c r="I44" s="101" t="s">
        <v>790</v>
      </c>
    </row>
    <row r="45" spans="1:9" ht="84" x14ac:dyDescent="0.25">
      <c r="A45" s="101" t="s">
        <v>791</v>
      </c>
      <c r="B45" s="32"/>
      <c r="C45" s="32" t="s">
        <v>296</v>
      </c>
      <c r="D45" s="28" t="s">
        <v>366</v>
      </c>
      <c r="E45" s="26" t="s">
        <v>297</v>
      </c>
      <c r="F45" s="76">
        <v>925452</v>
      </c>
      <c r="G45" s="101" t="s">
        <v>67</v>
      </c>
      <c r="H45" s="101"/>
      <c r="I45" s="101" t="s">
        <v>791</v>
      </c>
    </row>
    <row r="46" spans="1:9" ht="36" x14ac:dyDescent="0.25">
      <c r="A46" s="101" t="s">
        <v>792</v>
      </c>
      <c r="B46" s="32"/>
      <c r="C46" s="32" t="s">
        <v>296</v>
      </c>
      <c r="D46" s="28" t="s">
        <v>366</v>
      </c>
      <c r="E46" s="26" t="s">
        <v>318</v>
      </c>
      <c r="F46" s="76">
        <v>22730630.949999999</v>
      </c>
      <c r="G46" s="101" t="s">
        <v>67</v>
      </c>
      <c r="H46" s="101"/>
      <c r="I46" s="101" t="s">
        <v>792</v>
      </c>
    </row>
    <row r="47" spans="1:9" ht="84" x14ac:dyDescent="0.25">
      <c r="A47" s="101" t="s">
        <v>793</v>
      </c>
      <c r="B47" s="32"/>
      <c r="C47" s="32" t="s">
        <v>296</v>
      </c>
      <c r="D47" s="28" t="s">
        <v>366</v>
      </c>
      <c r="E47" s="26" t="s">
        <v>297</v>
      </c>
      <c r="F47" s="76">
        <v>3950792.9</v>
      </c>
      <c r="G47" s="101" t="s">
        <v>67</v>
      </c>
      <c r="H47" s="101"/>
      <c r="I47" s="101" t="s">
        <v>793</v>
      </c>
    </row>
    <row r="48" spans="1:9" ht="36" x14ac:dyDescent="0.25">
      <c r="A48" s="101" t="s">
        <v>794</v>
      </c>
      <c r="B48" s="32"/>
      <c r="C48" s="32" t="s">
        <v>296</v>
      </c>
      <c r="D48" s="28" t="s">
        <v>366</v>
      </c>
      <c r="E48" s="26" t="s">
        <v>305</v>
      </c>
      <c r="F48" s="76">
        <v>21078902.210000001</v>
      </c>
      <c r="G48" s="101" t="s">
        <v>67</v>
      </c>
      <c r="H48" s="101"/>
      <c r="I48" s="101" t="s">
        <v>794</v>
      </c>
    </row>
    <row r="49" spans="1:9" ht="36" x14ac:dyDescent="0.25">
      <c r="A49" s="101" t="s">
        <v>795</v>
      </c>
      <c r="B49" s="32"/>
      <c r="C49" s="32" t="s">
        <v>296</v>
      </c>
      <c r="D49" s="28" t="s">
        <v>366</v>
      </c>
      <c r="E49" s="26" t="s">
        <v>305</v>
      </c>
      <c r="F49" s="76">
        <v>15832122.380000001</v>
      </c>
      <c r="G49" s="101" t="s">
        <v>67</v>
      </c>
      <c r="H49" s="101"/>
      <c r="I49" s="101" t="s">
        <v>795</v>
      </c>
    </row>
    <row r="50" spans="1:9" ht="60" x14ac:dyDescent="0.25">
      <c r="A50" s="101" t="s">
        <v>796</v>
      </c>
      <c r="B50" s="32"/>
      <c r="C50" s="32" t="s">
        <v>296</v>
      </c>
      <c r="D50" s="28" t="s">
        <v>366</v>
      </c>
      <c r="E50" s="26" t="s">
        <v>291</v>
      </c>
      <c r="F50" s="76">
        <v>22126853.489999998</v>
      </c>
      <c r="G50" s="101" t="s">
        <v>67</v>
      </c>
      <c r="H50" s="101"/>
      <c r="I50" s="101" t="s">
        <v>796</v>
      </c>
    </row>
    <row r="51" spans="1:9" ht="36" x14ac:dyDescent="0.25">
      <c r="A51" s="101" t="s">
        <v>797</v>
      </c>
      <c r="B51" s="32"/>
      <c r="C51" s="32" t="s">
        <v>296</v>
      </c>
      <c r="D51" s="28" t="s">
        <v>366</v>
      </c>
      <c r="E51" s="26" t="s">
        <v>348</v>
      </c>
      <c r="F51" s="76">
        <v>32993940</v>
      </c>
      <c r="G51" s="101" t="s">
        <v>67</v>
      </c>
      <c r="H51" s="101"/>
      <c r="I51" s="101" t="s">
        <v>797</v>
      </c>
    </row>
    <row r="52" spans="1:9" ht="84" x14ac:dyDescent="0.25">
      <c r="A52" s="32" t="s">
        <v>516</v>
      </c>
      <c r="B52" s="32"/>
      <c r="C52" s="32" t="s">
        <v>91</v>
      </c>
      <c r="D52" s="32" t="s">
        <v>91</v>
      </c>
      <c r="E52" s="26" t="s">
        <v>631</v>
      </c>
      <c r="F52" s="36">
        <v>24700000</v>
      </c>
      <c r="G52" s="101" t="s">
        <v>67</v>
      </c>
      <c r="H52" s="101"/>
      <c r="I52" s="102" t="s">
        <v>834</v>
      </c>
    </row>
    <row r="53" spans="1:9" ht="60" x14ac:dyDescent="0.25">
      <c r="A53" s="32" t="s">
        <v>517</v>
      </c>
      <c r="B53" s="32"/>
      <c r="C53" s="32" t="s">
        <v>91</v>
      </c>
      <c r="D53" s="32" t="s">
        <v>91</v>
      </c>
      <c r="E53" s="26" t="s">
        <v>596</v>
      </c>
      <c r="F53" s="36">
        <v>60000000</v>
      </c>
      <c r="G53" s="101" t="s">
        <v>67</v>
      </c>
      <c r="H53" s="101"/>
      <c r="I53" s="102" t="s">
        <v>179</v>
      </c>
    </row>
    <row r="54" spans="1:9" ht="60" x14ac:dyDescent="0.25">
      <c r="A54" s="59" t="s">
        <v>528</v>
      </c>
      <c r="B54" s="32"/>
      <c r="C54" s="32" t="s">
        <v>91</v>
      </c>
      <c r="D54" s="32" t="s">
        <v>91</v>
      </c>
      <c r="E54" s="32" t="s">
        <v>596</v>
      </c>
      <c r="F54" s="36">
        <v>60000000</v>
      </c>
      <c r="G54" s="101" t="s">
        <v>67</v>
      </c>
      <c r="H54" s="101"/>
      <c r="I54" s="102" t="s">
        <v>179</v>
      </c>
    </row>
    <row r="55" spans="1:9" ht="84" x14ac:dyDescent="0.25">
      <c r="A55" s="59" t="s">
        <v>529</v>
      </c>
      <c r="B55" s="32"/>
      <c r="C55" s="32" t="s">
        <v>91</v>
      </c>
      <c r="D55" s="32" t="s">
        <v>91</v>
      </c>
      <c r="E55" s="32" t="s">
        <v>633</v>
      </c>
      <c r="F55" s="36">
        <v>21000000</v>
      </c>
      <c r="G55" s="101" t="s">
        <v>67</v>
      </c>
      <c r="H55" s="101"/>
      <c r="I55" s="102" t="s">
        <v>835</v>
      </c>
    </row>
    <row r="56" spans="1:9" ht="60" x14ac:dyDescent="0.25">
      <c r="A56" s="32" t="s">
        <v>574</v>
      </c>
      <c r="B56" s="32"/>
      <c r="C56" s="32" t="s">
        <v>91</v>
      </c>
      <c r="D56" s="32" t="s">
        <v>91</v>
      </c>
      <c r="E56" s="32" t="s">
        <v>596</v>
      </c>
      <c r="F56" s="36">
        <v>60000000</v>
      </c>
      <c r="G56" s="101" t="s">
        <v>67</v>
      </c>
      <c r="H56" s="101"/>
      <c r="I56" s="102" t="s">
        <v>836</v>
      </c>
    </row>
    <row r="57" spans="1:9" ht="84" x14ac:dyDescent="0.25">
      <c r="A57" s="32" t="s">
        <v>582</v>
      </c>
      <c r="B57" s="32"/>
      <c r="C57" s="32" t="s">
        <v>91</v>
      </c>
      <c r="D57" s="32" t="s">
        <v>91</v>
      </c>
      <c r="E57" s="32" t="s">
        <v>638</v>
      </c>
      <c r="F57" s="36">
        <v>45000000</v>
      </c>
      <c r="G57" s="101" t="s">
        <v>67</v>
      </c>
      <c r="H57" s="101"/>
      <c r="I57" s="102" t="s">
        <v>837</v>
      </c>
    </row>
    <row r="58" spans="1:9" ht="60" x14ac:dyDescent="0.25">
      <c r="A58" s="32" t="s">
        <v>601</v>
      </c>
      <c r="B58" s="32"/>
      <c r="C58" s="32" t="s">
        <v>91</v>
      </c>
      <c r="D58" s="32" t="s">
        <v>91</v>
      </c>
      <c r="E58" s="32" t="s">
        <v>639</v>
      </c>
      <c r="F58" s="36">
        <v>60000000</v>
      </c>
      <c r="G58" s="101" t="s">
        <v>67</v>
      </c>
      <c r="H58" s="101"/>
      <c r="I58" s="102" t="s">
        <v>838</v>
      </c>
    </row>
    <row r="59" spans="1:9" ht="60" x14ac:dyDescent="0.25">
      <c r="A59" s="32" t="s">
        <v>602</v>
      </c>
      <c r="B59" s="32"/>
      <c r="C59" s="32" t="s">
        <v>91</v>
      </c>
      <c r="D59" s="32" t="s">
        <v>91</v>
      </c>
      <c r="E59" s="32" t="s">
        <v>640</v>
      </c>
      <c r="F59" s="36">
        <v>30000000</v>
      </c>
      <c r="G59" s="101" t="s">
        <v>67</v>
      </c>
      <c r="H59" s="101"/>
      <c r="I59" s="102" t="s">
        <v>839</v>
      </c>
    </row>
    <row r="60" spans="1:9" ht="60" x14ac:dyDescent="0.25">
      <c r="A60" s="32" t="s">
        <v>603</v>
      </c>
      <c r="B60" s="32"/>
      <c r="C60" s="32" t="s">
        <v>91</v>
      </c>
      <c r="D60" s="32" t="s">
        <v>91</v>
      </c>
      <c r="E60" s="32" t="s">
        <v>641</v>
      </c>
      <c r="F60" s="36">
        <v>40000000</v>
      </c>
      <c r="G60" s="101" t="s">
        <v>67</v>
      </c>
      <c r="H60" s="101"/>
      <c r="I60" s="102" t="s">
        <v>840</v>
      </c>
    </row>
    <row r="61" spans="1:9" ht="72" x14ac:dyDescent="0.25">
      <c r="A61" s="101" t="s">
        <v>798</v>
      </c>
      <c r="B61" s="32"/>
      <c r="C61" s="32" t="s">
        <v>70</v>
      </c>
      <c r="D61" s="32" t="s">
        <v>366</v>
      </c>
      <c r="E61" s="32" t="s">
        <v>727</v>
      </c>
      <c r="F61" s="36">
        <v>11297639.99</v>
      </c>
      <c r="G61" s="101" t="s">
        <v>67</v>
      </c>
      <c r="H61" s="101"/>
      <c r="I61" s="101" t="s">
        <v>798</v>
      </c>
    </row>
    <row r="62" spans="1:9" ht="72" x14ac:dyDescent="0.25">
      <c r="A62" s="101" t="s">
        <v>799</v>
      </c>
      <c r="B62" s="32"/>
      <c r="C62" s="32" t="s">
        <v>70</v>
      </c>
      <c r="D62" s="32" t="s">
        <v>366</v>
      </c>
      <c r="E62" s="32" t="s">
        <v>727</v>
      </c>
      <c r="F62" s="36" t="s">
        <v>732</v>
      </c>
      <c r="G62" s="101" t="s">
        <v>67</v>
      </c>
      <c r="H62" s="101"/>
      <c r="I62" s="101" t="s">
        <v>799</v>
      </c>
    </row>
    <row r="63" spans="1:9" ht="48" x14ac:dyDescent="0.25">
      <c r="A63" s="32" t="s">
        <v>742</v>
      </c>
      <c r="B63" s="32"/>
      <c r="C63" s="32" t="s">
        <v>91</v>
      </c>
      <c r="D63" s="32" t="s">
        <v>91</v>
      </c>
      <c r="E63" s="32" t="s">
        <v>176</v>
      </c>
      <c r="F63" s="36" t="s">
        <v>743</v>
      </c>
      <c r="G63" s="101" t="s">
        <v>67</v>
      </c>
      <c r="H63" s="101"/>
      <c r="I63" s="102" t="s">
        <v>841</v>
      </c>
    </row>
    <row r="64" spans="1:9" ht="60" x14ac:dyDescent="0.25">
      <c r="A64" s="32" t="s">
        <v>758</v>
      </c>
      <c r="B64" s="32"/>
      <c r="C64" s="32" t="s">
        <v>91</v>
      </c>
      <c r="D64" s="32" t="s">
        <v>91</v>
      </c>
      <c r="E64" s="32" t="s">
        <v>749</v>
      </c>
      <c r="F64" s="36">
        <v>7629239.3700000001</v>
      </c>
      <c r="G64" s="101" t="s">
        <v>67</v>
      </c>
      <c r="H64" s="101"/>
      <c r="I64" s="102" t="s">
        <v>842</v>
      </c>
    </row>
  </sheetData>
  <autoFilter ref="A1:K64"/>
  <pageMargins left="0.7" right="0.7" top="0.75" bottom="0.75" header="0.3" footer="0.3"/>
  <pageSetup scale="46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F11" sqref="F1:F1048576"/>
    </sheetView>
  </sheetViews>
  <sheetFormatPr baseColWidth="10" defaultRowHeight="15" x14ac:dyDescent="0.25"/>
  <sheetData>
    <row r="1" spans="1:7" ht="48" x14ac:dyDescent="0.25">
      <c r="A1" s="32" t="s">
        <v>85</v>
      </c>
      <c r="B1" t="str">
        <f>VLOOKUP(A1,Hoja2!A:A,1,0)</f>
        <v>007-002-2017</v>
      </c>
      <c r="D1" s="1" t="s">
        <v>5</v>
      </c>
      <c r="E1" s="3" t="s">
        <v>4</v>
      </c>
      <c r="F1" t="s">
        <v>428</v>
      </c>
      <c r="G1" t="s">
        <v>19</v>
      </c>
    </row>
    <row r="2" spans="1:7" ht="24" x14ac:dyDescent="0.25">
      <c r="A2" s="32" t="s">
        <v>100</v>
      </c>
      <c r="B2" t="str">
        <f>VLOOKUP(A2,Hoja2!A:A,1,0)</f>
        <v>007-003-2017</v>
      </c>
      <c r="D2" s="32" t="s">
        <v>85</v>
      </c>
      <c r="E2" s="31">
        <v>42772</v>
      </c>
      <c r="F2">
        <v>7017</v>
      </c>
      <c r="G2" t="s">
        <v>94</v>
      </c>
    </row>
    <row r="3" spans="1:7" ht="24" x14ac:dyDescent="0.25">
      <c r="A3" s="32" t="s">
        <v>112</v>
      </c>
      <c r="B3" t="str">
        <f>VLOOKUP(A3,Hoja2!A:A,1,0)</f>
        <v>007-005-2017</v>
      </c>
      <c r="D3" s="32" t="s">
        <v>68</v>
      </c>
      <c r="E3" s="31">
        <v>42766</v>
      </c>
      <c r="F3">
        <v>5217</v>
      </c>
      <c r="G3" t="s">
        <v>78</v>
      </c>
    </row>
    <row r="4" spans="1:7" ht="24" x14ac:dyDescent="0.25">
      <c r="A4" s="32" t="s">
        <v>106</v>
      </c>
      <c r="B4" t="str">
        <f>VLOOKUP(A4,Hoja2!A:A,1,0)</f>
        <v>007-004-2017</v>
      </c>
      <c r="D4" s="32" t="s">
        <v>100</v>
      </c>
      <c r="E4" s="31">
        <v>42773</v>
      </c>
      <c r="F4">
        <v>6917</v>
      </c>
      <c r="G4" t="s">
        <v>102</v>
      </c>
    </row>
    <row r="5" spans="1:7" ht="24" x14ac:dyDescent="0.25">
      <c r="A5" s="32" t="s">
        <v>121</v>
      </c>
      <c r="B5" t="str">
        <f>VLOOKUP(A5,Hoja2!A:A,1,0)</f>
        <v>007-006-2017</v>
      </c>
      <c r="D5" s="32" t="s">
        <v>112</v>
      </c>
      <c r="E5" s="31">
        <v>42779</v>
      </c>
      <c r="F5">
        <v>5117</v>
      </c>
      <c r="G5" t="s">
        <v>116</v>
      </c>
    </row>
    <row r="6" spans="1:7" ht="24" x14ac:dyDescent="0.25">
      <c r="A6" s="32" t="s">
        <v>129</v>
      </c>
      <c r="B6" t="str">
        <f>VLOOKUP(A6,Hoja2!A:A,1,0)</f>
        <v>007-008-2017</v>
      </c>
      <c r="D6" s="32" t="s">
        <v>106</v>
      </c>
      <c r="E6" s="31">
        <v>42776</v>
      </c>
      <c r="F6">
        <v>6217</v>
      </c>
      <c r="G6" t="s">
        <v>109</v>
      </c>
    </row>
    <row r="7" spans="1:7" ht="24" x14ac:dyDescent="0.25">
      <c r="A7" s="32" t="s">
        <v>126</v>
      </c>
      <c r="B7" t="str">
        <f>VLOOKUP(A7,Hoja2!A:A,1,0)</f>
        <v>007-007-2017</v>
      </c>
      <c r="D7" s="32" t="s">
        <v>121</v>
      </c>
      <c r="E7" s="31">
        <v>42780</v>
      </c>
      <c r="F7">
        <v>7417</v>
      </c>
      <c r="G7" t="s">
        <v>123</v>
      </c>
    </row>
    <row r="8" spans="1:7" ht="24" x14ac:dyDescent="0.25">
      <c r="A8" s="32" t="s">
        <v>133</v>
      </c>
      <c r="B8" t="str">
        <f>VLOOKUP(A8,Hoja2!A:A,1,0)</f>
        <v>007-009-2017</v>
      </c>
      <c r="D8" s="32" t="s">
        <v>129</v>
      </c>
      <c r="E8" s="31">
        <v>42783</v>
      </c>
      <c r="F8">
        <v>5917</v>
      </c>
      <c r="G8" t="s">
        <v>94</v>
      </c>
    </row>
    <row r="9" spans="1:7" ht="24" x14ac:dyDescent="0.25">
      <c r="A9" s="32" t="s">
        <v>136</v>
      </c>
      <c r="B9" t="str">
        <f>VLOOKUP(A9,Hoja2!A:A,1,0)</f>
        <v>007-010-2017</v>
      </c>
      <c r="D9" s="32" t="s">
        <v>126</v>
      </c>
      <c r="E9" s="31">
        <v>42780</v>
      </c>
      <c r="F9">
        <v>5717</v>
      </c>
      <c r="G9" t="s">
        <v>116</v>
      </c>
    </row>
    <row r="10" spans="1:7" ht="24" x14ac:dyDescent="0.25">
      <c r="A10" s="32" t="s">
        <v>142</v>
      </c>
      <c r="B10" t="str">
        <f>VLOOKUP(A10,Hoja2!A:A,1,0)</f>
        <v>007-012-2017</v>
      </c>
      <c r="D10" s="32" t="s">
        <v>133</v>
      </c>
      <c r="E10" s="31">
        <v>42783</v>
      </c>
      <c r="F10">
        <v>5617</v>
      </c>
      <c r="G10" t="s">
        <v>94</v>
      </c>
    </row>
    <row r="11" spans="1:7" ht="24" x14ac:dyDescent="0.25">
      <c r="A11" s="36" t="s">
        <v>152</v>
      </c>
      <c r="B11" t="str">
        <f>VLOOKUP(A11,Hoja2!A:A,1,0)</f>
        <v>007-016-2017</v>
      </c>
      <c r="D11" s="32" t="s">
        <v>136</v>
      </c>
      <c r="E11" s="31">
        <v>42783</v>
      </c>
      <c r="F11">
        <v>3817</v>
      </c>
      <c r="G11" t="s">
        <v>138</v>
      </c>
    </row>
    <row r="12" spans="1:7" ht="24" x14ac:dyDescent="0.25">
      <c r="A12" s="32" t="s">
        <v>174</v>
      </c>
      <c r="B12" t="str">
        <f>VLOOKUP(A12,Hoja2!A:A,1,0)</f>
        <v>007-019-2017</v>
      </c>
      <c r="D12" s="32" t="s">
        <v>142</v>
      </c>
      <c r="E12" s="31">
        <v>42787</v>
      </c>
      <c r="F12">
        <v>6317</v>
      </c>
      <c r="G12" t="s">
        <v>144</v>
      </c>
    </row>
    <row r="13" spans="1:7" ht="24" x14ac:dyDescent="0.25">
      <c r="A13" s="32" t="s">
        <v>180</v>
      </c>
      <c r="B13" t="str">
        <f>VLOOKUP(A13,Hoja2!A:A,1,0)</f>
        <v>007-021-2017</v>
      </c>
      <c r="D13" s="36" t="s">
        <v>152</v>
      </c>
      <c r="E13" s="31">
        <v>42789</v>
      </c>
      <c r="F13">
        <v>4917</v>
      </c>
      <c r="G13" t="s">
        <v>154</v>
      </c>
    </row>
    <row r="14" spans="1:7" ht="24" x14ac:dyDescent="0.25">
      <c r="A14" s="32" t="s">
        <v>201</v>
      </c>
      <c r="B14" t="str">
        <f>VLOOKUP(A14,Hoja2!A:A,1,0)</f>
        <v>007-026-2017</v>
      </c>
      <c r="D14" s="32" t="s">
        <v>174</v>
      </c>
      <c r="E14" s="31">
        <v>42796</v>
      </c>
      <c r="F14">
        <v>5017</v>
      </c>
      <c r="G14" t="s">
        <v>177</v>
      </c>
    </row>
    <row r="15" spans="1:7" ht="24" x14ac:dyDescent="0.25">
      <c r="A15" s="32" t="s">
        <v>156</v>
      </c>
      <c r="B15" t="str">
        <f>VLOOKUP(A15,Hoja2!A:A,1,0)</f>
        <v>007-017-2017</v>
      </c>
      <c r="D15" s="32" t="s">
        <v>180</v>
      </c>
      <c r="E15" s="31">
        <v>42797</v>
      </c>
      <c r="F15">
        <v>6317</v>
      </c>
      <c r="G15" t="s">
        <v>144</v>
      </c>
    </row>
    <row r="16" spans="1:7" ht="24" x14ac:dyDescent="0.25">
      <c r="A16" s="32" t="s">
        <v>181</v>
      </c>
      <c r="B16" t="str">
        <f>VLOOKUP(A16,Hoja2!A:A,1,0)</f>
        <v>007-022-2017</v>
      </c>
      <c r="D16" s="32" t="s">
        <v>201</v>
      </c>
      <c r="E16" s="31">
        <v>42804</v>
      </c>
      <c r="F16">
        <v>4617</v>
      </c>
      <c r="G16" t="s">
        <v>109</v>
      </c>
    </row>
    <row r="17" spans="1:7" ht="24" x14ac:dyDescent="0.25">
      <c r="A17" s="32" t="s">
        <v>199</v>
      </c>
      <c r="B17" t="str">
        <f>VLOOKUP(A17,Hoja2!A:A,1,0)</f>
        <v>007-024-2017</v>
      </c>
      <c r="D17" s="32" t="s">
        <v>156</v>
      </c>
      <c r="E17" s="31">
        <v>42795</v>
      </c>
      <c r="F17">
        <v>5817</v>
      </c>
      <c r="G17" t="s">
        <v>94</v>
      </c>
    </row>
    <row r="18" spans="1:7" ht="24" x14ac:dyDescent="0.25">
      <c r="A18" s="32" t="s">
        <v>200</v>
      </c>
      <c r="B18" t="str">
        <f>VLOOKUP(A18,Hoja2!A:A,1,0)</f>
        <v>007-025-2017</v>
      </c>
      <c r="D18" s="32" t="s">
        <v>159</v>
      </c>
      <c r="E18" s="31">
        <v>42803</v>
      </c>
      <c r="F18">
        <v>5117</v>
      </c>
      <c r="G18" t="s">
        <v>116</v>
      </c>
    </row>
    <row r="19" spans="1:7" ht="24" x14ac:dyDescent="0.25">
      <c r="A19" s="32" t="s">
        <v>192</v>
      </c>
      <c r="B19" t="str">
        <f>VLOOKUP(A19,Hoja2!A:A,1,0)</f>
        <v>007-023-2017</v>
      </c>
      <c r="D19" s="32" t="s">
        <v>181</v>
      </c>
      <c r="E19" s="31">
        <v>42797</v>
      </c>
      <c r="F19">
        <v>6117</v>
      </c>
      <c r="G19" t="s">
        <v>109</v>
      </c>
    </row>
    <row r="20" spans="1:7" ht="24" x14ac:dyDescent="0.25">
      <c r="A20" s="32" t="s">
        <v>214</v>
      </c>
      <c r="B20" t="str">
        <f>VLOOKUP(A20,Hoja2!A:A,1,0)</f>
        <v>007-031-2017</v>
      </c>
      <c r="D20" s="32" t="s">
        <v>199</v>
      </c>
      <c r="E20" s="31">
        <v>42803</v>
      </c>
      <c r="F20">
        <v>4417</v>
      </c>
      <c r="G20" t="s">
        <v>109</v>
      </c>
    </row>
    <row r="21" spans="1:7" ht="24" x14ac:dyDescent="0.25">
      <c r="A21" s="32" t="s">
        <v>211</v>
      </c>
      <c r="B21" t="str">
        <f>VLOOKUP(A21,Hoja2!A:A,1,0)</f>
        <v>007-030-2017</v>
      </c>
      <c r="D21" s="32" t="s">
        <v>200</v>
      </c>
      <c r="E21" s="31">
        <v>42804</v>
      </c>
      <c r="F21">
        <v>7517</v>
      </c>
      <c r="G21" t="s">
        <v>204</v>
      </c>
    </row>
    <row r="22" spans="1:7" ht="24" x14ac:dyDescent="0.25">
      <c r="A22" s="32" t="s">
        <v>202</v>
      </c>
      <c r="B22" t="str">
        <f>VLOOKUP(A22,Hoja2!A:A,1,0)</f>
        <v>007-027-2017</v>
      </c>
      <c r="D22" s="32" t="s">
        <v>192</v>
      </c>
      <c r="E22" s="31">
        <v>42801</v>
      </c>
      <c r="F22">
        <v>6717</v>
      </c>
      <c r="G22" t="s">
        <v>198</v>
      </c>
    </row>
    <row r="23" spans="1:7" ht="24" x14ac:dyDescent="0.25">
      <c r="A23" s="32" t="s">
        <v>208</v>
      </c>
      <c r="B23" t="str">
        <f>VLOOKUP(A23,Hoja2!A:A,1,0)</f>
        <v>007-028-2017</v>
      </c>
      <c r="D23" s="32" t="s">
        <v>214</v>
      </c>
      <c r="E23" s="31">
        <v>42810</v>
      </c>
      <c r="F23">
        <v>6317</v>
      </c>
      <c r="G23" t="s">
        <v>144</v>
      </c>
    </row>
    <row r="24" spans="1:7" ht="24" x14ac:dyDescent="0.25">
      <c r="A24" s="32" t="s">
        <v>210</v>
      </c>
      <c r="B24" t="str">
        <f>VLOOKUP(A24,Hoja2!A:A,1,0)</f>
        <v>007-029-2017</v>
      </c>
      <c r="D24" s="32" t="s">
        <v>211</v>
      </c>
      <c r="E24" s="31">
        <v>42808</v>
      </c>
      <c r="F24">
        <v>6817</v>
      </c>
      <c r="G24" t="s">
        <v>102</v>
      </c>
    </row>
    <row r="25" spans="1:7" ht="24" x14ac:dyDescent="0.25">
      <c r="A25" s="32" t="s">
        <v>221</v>
      </c>
      <c r="B25" t="str">
        <f>VLOOKUP(A25,Hoja2!A:A,1,0)</f>
        <v>007-034-2017</v>
      </c>
      <c r="D25" s="32" t="s">
        <v>202</v>
      </c>
      <c r="E25" s="31">
        <v>42804</v>
      </c>
      <c r="F25">
        <v>5517</v>
      </c>
      <c r="G25" t="s">
        <v>207</v>
      </c>
    </row>
    <row r="26" spans="1:7" ht="24" x14ac:dyDescent="0.25">
      <c r="A26" s="32" t="s">
        <v>215</v>
      </c>
      <c r="B26" t="str">
        <f>VLOOKUP(A26,Hoja2!A:A,1,0)</f>
        <v>007-032-2017</v>
      </c>
      <c r="D26" s="32" t="s">
        <v>208</v>
      </c>
      <c r="E26" s="31">
        <v>42804</v>
      </c>
      <c r="F26">
        <v>4317</v>
      </c>
      <c r="G26" t="s">
        <v>109</v>
      </c>
    </row>
    <row r="27" spans="1:7" ht="24" x14ac:dyDescent="0.25">
      <c r="A27" s="32" t="s">
        <v>329</v>
      </c>
      <c r="B27" t="str">
        <f>VLOOKUP(A27,Hoja2!A:A,1,0)</f>
        <v>007-040-2017</v>
      </c>
      <c r="D27" s="32" t="s">
        <v>210</v>
      </c>
      <c r="E27" s="31">
        <v>42808</v>
      </c>
      <c r="F27">
        <v>6017</v>
      </c>
      <c r="G27" t="s">
        <v>94</v>
      </c>
    </row>
    <row r="28" spans="1:7" ht="24" x14ac:dyDescent="0.25">
      <c r="A28" s="32" t="s">
        <v>251</v>
      </c>
      <c r="B28" t="str">
        <f>VLOOKUP(A28,Hoja2!A:A,1,0)</f>
        <v>007-037-2017</v>
      </c>
      <c r="D28" s="32" t="s">
        <v>221</v>
      </c>
      <c r="E28" s="31">
        <v>42816</v>
      </c>
      <c r="F28">
        <v>5317</v>
      </c>
      <c r="G28" t="s">
        <v>245</v>
      </c>
    </row>
    <row r="29" spans="1:7" ht="24" x14ac:dyDescent="0.25">
      <c r="A29" s="32" t="s">
        <v>252</v>
      </c>
      <c r="B29" t="str">
        <f>VLOOKUP(A29,Hoja2!A:A,1,0)</f>
        <v>007-038-2017</v>
      </c>
      <c r="D29" s="32" t="s">
        <v>215</v>
      </c>
      <c r="E29" s="31">
        <v>42814</v>
      </c>
      <c r="F29">
        <v>7617</v>
      </c>
      <c r="G29" t="s">
        <v>123</v>
      </c>
    </row>
    <row r="30" spans="1:7" ht="24" x14ac:dyDescent="0.25">
      <c r="A30" s="32" t="s">
        <v>248</v>
      </c>
      <c r="B30" t="str">
        <f>VLOOKUP(A30,Hoja2!A:A,1,0)</f>
        <v>007-035-2017</v>
      </c>
      <c r="D30" s="32" t="s">
        <v>329</v>
      </c>
      <c r="E30" s="31">
        <v>42831</v>
      </c>
      <c r="F30">
        <v>8817</v>
      </c>
      <c r="G30" t="s">
        <v>94</v>
      </c>
    </row>
    <row r="31" spans="1:7" ht="24" x14ac:dyDescent="0.25">
      <c r="A31" s="32" t="s">
        <v>146</v>
      </c>
      <c r="B31" t="str">
        <f>VLOOKUP(A31,Hoja2!A:A,1,0)</f>
        <v>007-013-2017</v>
      </c>
      <c r="D31" s="32" t="s">
        <v>251</v>
      </c>
      <c r="E31" s="31">
        <v>42830</v>
      </c>
      <c r="F31" t="s">
        <v>369</v>
      </c>
      <c r="G31" t="s">
        <v>109</v>
      </c>
    </row>
    <row r="32" spans="1:7" ht="24" x14ac:dyDescent="0.25">
      <c r="A32" s="32" t="s">
        <v>148</v>
      </c>
      <c r="B32" t="str">
        <f>VLOOKUP(A32,Hoja2!A:A,1,0)</f>
        <v>007-014-2017</v>
      </c>
      <c r="D32" s="32" t="s">
        <v>252</v>
      </c>
      <c r="E32" s="31">
        <v>42830</v>
      </c>
      <c r="F32">
        <v>7717</v>
      </c>
      <c r="G32" t="s">
        <v>116</v>
      </c>
    </row>
    <row r="33" spans="1:7" ht="24" x14ac:dyDescent="0.25">
      <c r="A33" s="32" t="s">
        <v>150</v>
      </c>
      <c r="B33" t="str">
        <f>VLOOKUP(A33,Hoja2!A:A,1,0)</f>
        <v>007-015-2017</v>
      </c>
      <c r="D33" s="32" t="s">
        <v>331</v>
      </c>
      <c r="E33" s="31">
        <v>42846</v>
      </c>
      <c r="F33">
        <v>5117</v>
      </c>
      <c r="G33" t="s">
        <v>116</v>
      </c>
    </row>
    <row r="34" spans="1:7" ht="24" x14ac:dyDescent="0.25">
      <c r="A34" s="32" t="s">
        <v>175</v>
      </c>
      <c r="B34" t="str">
        <f>VLOOKUP(A34,Hoja2!A:A,1,0)</f>
        <v>007-020-2017</v>
      </c>
      <c r="D34" s="32" t="s">
        <v>248</v>
      </c>
      <c r="E34" s="31">
        <v>42853</v>
      </c>
      <c r="F34">
        <v>8617</v>
      </c>
      <c r="G34" t="s">
        <v>361</v>
      </c>
    </row>
    <row r="35" spans="1:7" ht="24" x14ac:dyDescent="0.25">
      <c r="A35" s="32" t="s">
        <v>220</v>
      </c>
      <c r="B35" t="str">
        <f>VLOOKUP(A35,Hoja2!A:A,1,0)</f>
        <v>007-033-2017</v>
      </c>
      <c r="D35" s="32" t="s">
        <v>253</v>
      </c>
      <c r="E35" s="31">
        <v>42843</v>
      </c>
      <c r="F35">
        <v>5117</v>
      </c>
      <c r="G35" t="s">
        <v>116</v>
      </c>
    </row>
    <row r="36" spans="1:7" ht="24" x14ac:dyDescent="0.25">
      <c r="A36" s="32" t="s">
        <v>507</v>
      </c>
      <c r="B36" t="str">
        <f>VLOOKUP(A36,Hoja2!A:A,1,0)</f>
        <v>007-057-2017</v>
      </c>
      <c r="D36" s="32" t="s">
        <v>331</v>
      </c>
      <c r="E36" s="31">
        <v>42857</v>
      </c>
      <c r="F36">
        <v>7717</v>
      </c>
      <c r="G36" t="s">
        <v>334</v>
      </c>
    </row>
    <row r="37" spans="1:7" ht="24" x14ac:dyDescent="0.25">
      <c r="A37" s="59" t="s">
        <v>508</v>
      </c>
      <c r="B37" t="str">
        <f>VLOOKUP(A37,Hoja2!A:A,1,0)</f>
        <v>007-058-2017</v>
      </c>
      <c r="D37" s="32" t="s">
        <v>364</v>
      </c>
      <c r="E37" s="31">
        <v>42859</v>
      </c>
      <c r="F37">
        <v>5317</v>
      </c>
      <c r="G37" t="s">
        <v>268</v>
      </c>
    </row>
    <row r="38" spans="1:7" ht="24" x14ac:dyDescent="0.25">
      <c r="A38" s="32" t="s">
        <v>485</v>
      </c>
      <c r="B38" t="str">
        <f>VLOOKUP(A38,Hoja2!A:A,1,0)</f>
        <v>007-047-2017</v>
      </c>
      <c r="D38" s="32" t="s">
        <v>420</v>
      </c>
      <c r="E38" s="31">
        <v>42906</v>
      </c>
      <c r="F38">
        <v>7717</v>
      </c>
      <c r="G38" t="s">
        <v>488</v>
      </c>
    </row>
    <row r="39" spans="1:7" ht="24" x14ac:dyDescent="0.25">
      <c r="A39" s="32" t="s">
        <v>487</v>
      </c>
      <c r="B39" t="str">
        <f>VLOOKUP(A39,Hoja2!A:A,1,0)</f>
        <v>007-049-2017</v>
      </c>
      <c r="D39" s="32" t="s">
        <v>250</v>
      </c>
      <c r="E39" s="31">
        <v>42829</v>
      </c>
      <c r="F39">
        <v>5317</v>
      </c>
      <c r="G39" t="s">
        <v>268</v>
      </c>
    </row>
    <row r="40" spans="1:7" ht="24" x14ac:dyDescent="0.25">
      <c r="A40" s="32" t="s">
        <v>516</v>
      </c>
      <c r="B40" t="str">
        <f>VLOOKUP(A40,Hoja2!A:A,1,0)</f>
        <v>007-060-2017</v>
      </c>
      <c r="D40" s="32" t="s">
        <v>421</v>
      </c>
      <c r="E40" s="31">
        <v>42906</v>
      </c>
      <c r="F40">
        <v>7717</v>
      </c>
      <c r="G40" t="s">
        <v>488</v>
      </c>
    </row>
    <row r="41" spans="1:7" ht="24" x14ac:dyDescent="0.25">
      <c r="A41" s="32" t="s">
        <v>517</v>
      </c>
      <c r="B41" t="str">
        <f>VLOOKUP(A41,Hoja2!A:A,1,0)</f>
        <v>007-062-2017</v>
      </c>
      <c r="D41" s="32" t="s">
        <v>139</v>
      </c>
      <c r="E41" s="31">
        <v>42795</v>
      </c>
      <c r="F41">
        <v>7417</v>
      </c>
      <c r="G41" t="s">
        <v>78</v>
      </c>
    </row>
    <row r="42" spans="1:7" ht="24" x14ac:dyDescent="0.25">
      <c r="A42" s="59" t="s">
        <v>528</v>
      </c>
      <c r="B42" t="str">
        <f>VLOOKUP(A42,Hoja2!A:A,1,0)</f>
        <v>007-066-2017</v>
      </c>
      <c r="D42" s="32" t="s">
        <v>146</v>
      </c>
      <c r="E42" s="31">
        <v>42787</v>
      </c>
      <c r="F42">
        <v>6317</v>
      </c>
      <c r="G42" t="s">
        <v>144</v>
      </c>
    </row>
    <row r="43" spans="1:7" ht="24" x14ac:dyDescent="0.25">
      <c r="A43" s="59" t="s">
        <v>529</v>
      </c>
      <c r="B43" t="str">
        <f>VLOOKUP(A43,Hoja2!A:A,1,0)</f>
        <v>007-067-2017</v>
      </c>
      <c r="D43" s="32" t="s">
        <v>148</v>
      </c>
      <c r="E43" s="31">
        <v>42789</v>
      </c>
      <c r="F43">
        <v>6317</v>
      </c>
      <c r="G43" t="s">
        <v>144</v>
      </c>
    </row>
    <row r="44" spans="1:7" ht="24" x14ac:dyDescent="0.25">
      <c r="A44" s="32" t="s">
        <v>574</v>
      </c>
      <c r="B44" t="str">
        <f>VLOOKUP(A44,Hoja2!A:A,1,0)</f>
        <v>007-074-2017</v>
      </c>
      <c r="D44" s="32" t="s">
        <v>150</v>
      </c>
      <c r="E44" s="31">
        <v>42788</v>
      </c>
      <c r="F44">
        <v>6117</v>
      </c>
      <c r="G44" t="s">
        <v>109</v>
      </c>
    </row>
    <row r="45" spans="1:7" ht="24" x14ac:dyDescent="0.25">
      <c r="A45" s="32" t="s">
        <v>582</v>
      </c>
      <c r="B45" t="str">
        <f>VLOOKUP(A45,Hoja2!A:A,1,0)</f>
        <v>007-076-2017</v>
      </c>
      <c r="D45" s="32" t="s">
        <v>175</v>
      </c>
      <c r="E45" s="31">
        <v>42796</v>
      </c>
      <c r="F45">
        <v>6317</v>
      </c>
      <c r="G45" t="s">
        <v>144</v>
      </c>
    </row>
    <row r="46" spans="1:7" ht="24" x14ac:dyDescent="0.25">
      <c r="A46" s="32" t="s">
        <v>601</v>
      </c>
      <c r="B46" t="str">
        <f>VLOOKUP(A46,Hoja2!A:A,1,0)</f>
        <v>007-078-2017</v>
      </c>
      <c r="D46" s="32" t="s">
        <v>220</v>
      </c>
      <c r="E46" s="31">
        <v>42814</v>
      </c>
      <c r="F46">
        <v>8017</v>
      </c>
      <c r="G46" t="s">
        <v>94</v>
      </c>
    </row>
    <row r="47" spans="1:7" ht="24" x14ac:dyDescent="0.25">
      <c r="A47" s="32" t="s">
        <v>602</v>
      </c>
      <c r="B47" t="str">
        <f>VLOOKUP(A47,Hoja2!A:A,1,0)</f>
        <v>007-079-2017</v>
      </c>
      <c r="D47" s="32" t="s">
        <v>422</v>
      </c>
      <c r="E47" s="31">
        <v>42906</v>
      </c>
      <c r="F47">
        <v>7717</v>
      </c>
      <c r="G47" t="s">
        <v>488</v>
      </c>
    </row>
    <row r="48" spans="1:7" ht="24" x14ac:dyDescent="0.25">
      <c r="A48" s="32" t="s">
        <v>603</v>
      </c>
      <c r="B48" t="str">
        <f>VLOOKUP(A48,Hoja2!A:A,1,0)</f>
        <v>007-080-2017</v>
      </c>
      <c r="D48" s="32" t="s">
        <v>507</v>
      </c>
      <c r="E48" s="31">
        <v>42940</v>
      </c>
      <c r="F48">
        <v>10817</v>
      </c>
      <c r="G48" t="s">
        <v>499</v>
      </c>
    </row>
    <row r="49" spans="1:7" ht="24" x14ac:dyDescent="0.25">
      <c r="A49" s="32" t="s">
        <v>716</v>
      </c>
      <c r="B49" t="e">
        <f>VLOOKUP(A49,Hoja2!A:A,1,0)</f>
        <v>#N/A</v>
      </c>
      <c r="D49" s="59" t="s">
        <v>508</v>
      </c>
      <c r="E49" s="31">
        <v>42940</v>
      </c>
      <c r="F49">
        <v>7717</v>
      </c>
      <c r="G49" t="s">
        <v>509</v>
      </c>
    </row>
    <row r="50" spans="1:7" ht="24" x14ac:dyDescent="0.25">
      <c r="A50" s="32" t="s">
        <v>717</v>
      </c>
      <c r="B50" t="e">
        <f>VLOOKUP(A50,Hoja2!A:A,1,0)</f>
        <v>#N/A</v>
      </c>
      <c r="D50" s="32" t="s">
        <v>486</v>
      </c>
      <c r="E50" s="31">
        <v>42942</v>
      </c>
      <c r="F50">
        <v>5317</v>
      </c>
      <c r="G50" t="s">
        <v>268</v>
      </c>
    </row>
    <row r="51" spans="1:7" ht="24" x14ac:dyDescent="0.25">
      <c r="A51" s="32" t="s">
        <v>742</v>
      </c>
      <c r="B51" t="str">
        <f>VLOOKUP(A51,Hoja2!A:A,1,0)</f>
        <v>007-085-2017</v>
      </c>
      <c r="D51" s="32" t="s">
        <v>501</v>
      </c>
      <c r="E51" s="31">
        <v>42942</v>
      </c>
      <c r="F51">
        <v>5317</v>
      </c>
      <c r="G51" t="s">
        <v>268</v>
      </c>
    </row>
    <row r="52" spans="1:7" ht="24" x14ac:dyDescent="0.25">
      <c r="A52" s="32" t="s">
        <v>758</v>
      </c>
      <c r="B52" t="str">
        <f>VLOOKUP(A52,Hoja2!A:A,1,0)</f>
        <v>007-087-2017</v>
      </c>
      <c r="D52" s="32" t="s">
        <v>502</v>
      </c>
      <c r="E52" s="31">
        <v>42942</v>
      </c>
      <c r="F52">
        <v>5317</v>
      </c>
      <c r="G52" t="s">
        <v>268</v>
      </c>
    </row>
    <row r="53" spans="1:7" ht="24" x14ac:dyDescent="0.25">
      <c r="D53" s="32" t="s">
        <v>330</v>
      </c>
      <c r="E53" s="31">
        <v>42844</v>
      </c>
      <c r="F53">
        <v>5717</v>
      </c>
      <c r="G53" t="s">
        <v>334</v>
      </c>
    </row>
    <row r="54" spans="1:7" ht="24" x14ac:dyDescent="0.25">
      <c r="D54" s="32" t="s">
        <v>503</v>
      </c>
      <c r="E54" s="31">
        <v>42942</v>
      </c>
      <c r="F54">
        <v>5317</v>
      </c>
      <c r="G54" t="s">
        <v>268</v>
      </c>
    </row>
    <row r="55" spans="1:7" ht="24" x14ac:dyDescent="0.25">
      <c r="D55" s="32" t="s">
        <v>504</v>
      </c>
      <c r="E55" s="31">
        <v>42942</v>
      </c>
      <c r="F55">
        <v>5317</v>
      </c>
      <c r="G55" t="s">
        <v>268</v>
      </c>
    </row>
    <row r="56" spans="1:7" ht="24" x14ac:dyDescent="0.25">
      <c r="D56" s="32" t="s">
        <v>505</v>
      </c>
      <c r="E56" s="31">
        <v>42943</v>
      </c>
      <c r="F56">
        <v>5317</v>
      </c>
      <c r="G56" t="s">
        <v>268</v>
      </c>
    </row>
    <row r="57" spans="1:7" ht="24" x14ac:dyDescent="0.25">
      <c r="D57" s="32" t="s">
        <v>511</v>
      </c>
      <c r="E57" s="31">
        <v>42949</v>
      </c>
      <c r="F57">
        <v>5317</v>
      </c>
      <c r="G57" t="s">
        <v>268</v>
      </c>
    </row>
    <row r="58" spans="1:7" ht="24" x14ac:dyDescent="0.25">
      <c r="D58" s="32" t="s">
        <v>506</v>
      </c>
      <c r="E58" s="31">
        <v>42943</v>
      </c>
      <c r="F58">
        <v>5317</v>
      </c>
      <c r="G58" t="s">
        <v>268</v>
      </c>
    </row>
    <row r="59" spans="1:7" x14ac:dyDescent="0.25">
      <c r="D59" s="28" t="s">
        <v>290</v>
      </c>
      <c r="E59" s="27">
        <v>42796</v>
      </c>
      <c r="F59">
        <v>5617</v>
      </c>
      <c r="G59" t="s">
        <v>102</v>
      </c>
    </row>
    <row r="60" spans="1:7" ht="24" x14ac:dyDescent="0.25">
      <c r="D60" s="32" t="s">
        <v>485</v>
      </c>
      <c r="E60" s="31">
        <v>42933</v>
      </c>
      <c r="F60">
        <v>7717</v>
      </c>
      <c r="G60" t="s">
        <v>488</v>
      </c>
    </row>
    <row r="61" spans="1:7" x14ac:dyDescent="0.25">
      <c r="D61" s="28" t="s">
        <v>290</v>
      </c>
      <c r="E61" s="27">
        <v>42796</v>
      </c>
      <c r="F61">
        <v>5617</v>
      </c>
      <c r="G61" t="s">
        <v>102</v>
      </c>
    </row>
    <row r="62" spans="1:7" ht="24" x14ac:dyDescent="0.25">
      <c r="D62" s="32" t="s">
        <v>487</v>
      </c>
      <c r="E62" s="31">
        <v>42933</v>
      </c>
      <c r="F62">
        <v>10817</v>
      </c>
      <c r="G62" t="s">
        <v>499</v>
      </c>
    </row>
    <row r="63" spans="1:7" x14ac:dyDescent="0.25">
      <c r="D63" s="28" t="s">
        <v>290</v>
      </c>
      <c r="E63" s="27">
        <v>42796</v>
      </c>
      <c r="F63">
        <v>5617</v>
      </c>
      <c r="G63" t="s">
        <v>102</v>
      </c>
    </row>
    <row r="64" spans="1:7" x14ac:dyDescent="0.25">
      <c r="D64" s="28" t="s">
        <v>290</v>
      </c>
      <c r="E64" s="27">
        <v>42796</v>
      </c>
      <c r="F64">
        <v>5617</v>
      </c>
      <c r="G64" t="s">
        <v>102</v>
      </c>
    </row>
    <row r="65" spans="4:7" x14ac:dyDescent="0.25">
      <c r="D65" s="28" t="s">
        <v>290</v>
      </c>
      <c r="E65" s="27">
        <v>42797</v>
      </c>
      <c r="F65">
        <v>4017</v>
      </c>
      <c r="G65" t="s">
        <v>298</v>
      </c>
    </row>
    <row r="66" spans="4:7" x14ac:dyDescent="0.25">
      <c r="D66" s="28" t="s">
        <v>290</v>
      </c>
      <c r="E66" s="27">
        <v>42810</v>
      </c>
      <c r="F66">
        <v>6517</v>
      </c>
      <c r="G66" t="s">
        <v>102</v>
      </c>
    </row>
    <row r="67" spans="4:7" x14ac:dyDescent="0.25">
      <c r="D67" s="28" t="s">
        <v>290</v>
      </c>
      <c r="E67" s="27">
        <v>42815</v>
      </c>
      <c r="F67">
        <v>4017</v>
      </c>
      <c r="G67" t="s">
        <v>298</v>
      </c>
    </row>
    <row r="68" spans="4:7" x14ac:dyDescent="0.25">
      <c r="D68" s="28" t="s">
        <v>290</v>
      </c>
      <c r="E68" s="27">
        <v>42823</v>
      </c>
      <c r="F68">
        <v>6517</v>
      </c>
      <c r="G68" t="s">
        <v>102</v>
      </c>
    </row>
    <row r="69" spans="4:7" x14ac:dyDescent="0.25">
      <c r="D69" s="28" t="s">
        <v>290</v>
      </c>
      <c r="E69" s="27">
        <v>42823</v>
      </c>
      <c r="F69">
        <v>6517</v>
      </c>
      <c r="G69" t="s">
        <v>102</v>
      </c>
    </row>
    <row r="70" spans="4:7" x14ac:dyDescent="0.25">
      <c r="D70" s="28" t="s">
        <v>290</v>
      </c>
      <c r="E70" s="27">
        <v>42825</v>
      </c>
      <c r="F70" t="s">
        <v>292</v>
      </c>
      <c r="G70" t="s">
        <v>293</v>
      </c>
    </row>
    <row r="71" spans="4:7" x14ac:dyDescent="0.25">
      <c r="D71" s="28" t="s">
        <v>290</v>
      </c>
      <c r="E71" s="27">
        <v>42845</v>
      </c>
      <c r="F71">
        <v>6517</v>
      </c>
      <c r="G71" t="s">
        <v>102</v>
      </c>
    </row>
    <row r="72" spans="4:7" ht="24" x14ac:dyDescent="0.25">
      <c r="D72" s="59" t="s">
        <v>507</v>
      </c>
      <c r="E72" s="31">
        <v>42944</v>
      </c>
      <c r="F72">
        <v>7717</v>
      </c>
      <c r="G72" t="s">
        <v>518</v>
      </c>
    </row>
    <row r="73" spans="4:7" ht="24" x14ac:dyDescent="0.25">
      <c r="D73" s="59" t="s">
        <v>512</v>
      </c>
      <c r="E73" s="31">
        <v>42965</v>
      </c>
      <c r="F73">
        <v>7717</v>
      </c>
      <c r="G73" t="s">
        <v>334</v>
      </c>
    </row>
    <row r="74" spans="4:7" ht="24" x14ac:dyDescent="0.25">
      <c r="D74" s="32" t="s">
        <v>516</v>
      </c>
      <c r="E74" s="31">
        <v>42951</v>
      </c>
      <c r="F74">
        <v>5317</v>
      </c>
      <c r="G74" t="s">
        <v>78</v>
      </c>
    </row>
    <row r="75" spans="4:7" ht="24" x14ac:dyDescent="0.25">
      <c r="D75" s="32" t="s">
        <v>517</v>
      </c>
      <c r="E75" s="31">
        <v>42957</v>
      </c>
      <c r="F75">
        <v>7717</v>
      </c>
      <c r="G75" t="s">
        <v>334</v>
      </c>
    </row>
    <row r="76" spans="4:7" ht="24" x14ac:dyDescent="0.25">
      <c r="D76" s="59" t="s">
        <v>524</v>
      </c>
      <c r="E76" s="31">
        <v>42978</v>
      </c>
      <c r="F76">
        <v>7717</v>
      </c>
      <c r="G76" t="s">
        <v>334</v>
      </c>
    </row>
    <row r="77" spans="4:7" ht="24" x14ac:dyDescent="0.25">
      <c r="D77" s="59" t="s">
        <v>525</v>
      </c>
      <c r="E77" s="31">
        <v>42975</v>
      </c>
      <c r="F77">
        <v>7717</v>
      </c>
      <c r="G77" t="s">
        <v>334</v>
      </c>
    </row>
    <row r="78" spans="4:7" ht="24" x14ac:dyDescent="0.25">
      <c r="D78" s="59" t="s">
        <v>526</v>
      </c>
      <c r="E78" s="31">
        <v>42975</v>
      </c>
      <c r="F78">
        <v>7717</v>
      </c>
      <c r="G78" t="s">
        <v>334</v>
      </c>
    </row>
    <row r="79" spans="4:7" ht="24" x14ac:dyDescent="0.25">
      <c r="D79" s="59" t="s">
        <v>527</v>
      </c>
      <c r="E79" s="31">
        <v>42976</v>
      </c>
      <c r="F79">
        <v>7717</v>
      </c>
      <c r="G79" t="s">
        <v>334</v>
      </c>
    </row>
    <row r="80" spans="4:7" ht="24" x14ac:dyDescent="0.25">
      <c r="D80" s="59" t="s">
        <v>528</v>
      </c>
      <c r="E80" s="31">
        <v>42972</v>
      </c>
      <c r="F80">
        <v>7717</v>
      </c>
      <c r="G80" t="s">
        <v>334</v>
      </c>
    </row>
    <row r="81" spans="4:7" ht="24" x14ac:dyDescent="0.25">
      <c r="D81" s="59" t="s">
        <v>529</v>
      </c>
      <c r="E81" s="31">
        <v>42975</v>
      </c>
      <c r="F81">
        <v>5317</v>
      </c>
      <c r="G81" t="s">
        <v>78</v>
      </c>
    </row>
    <row r="82" spans="4:7" ht="24" x14ac:dyDescent="0.25">
      <c r="D82" s="32" t="s">
        <v>555</v>
      </c>
      <c r="E82" s="31">
        <v>42986</v>
      </c>
      <c r="F82">
        <v>5317</v>
      </c>
      <c r="G82" t="s">
        <v>78</v>
      </c>
    </row>
    <row r="83" spans="4:7" ht="24" x14ac:dyDescent="0.25">
      <c r="D83" s="32" t="s">
        <v>560</v>
      </c>
      <c r="E83" s="31">
        <v>42986</v>
      </c>
      <c r="F83">
        <v>5317</v>
      </c>
      <c r="G83" t="s">
        <v>78</v>
      </c>
    </row>
    <row r="84" spans="4:7" ht="24" x14ac:dyDescent="0.25">
      <c r="D84" s="32" t="s">
        <v>561</v>
      </c>
      <c r="E84" s="31">
        <v>42991</v>
      </c>
      <c r="F84">
        <v>7717</v>
      </c>
      <c r="G84" t="s">
        <v>334</v>
      </c>
    </row>
    <row r="85" spans="4:7" ht="24" x14ac:dyDescent="0.25">
      <c r="D85" s="32" t="s">
        <v>562</v>
      </c>
      <c r="E85" s="31">
        <v>42989</v>
      </c>
      <c r="F85">
        <v>5317</v>
      </c>
      <c r="G85" t="s">
        <v>78</v>
      </c>
    </row>
    <row r="86" spans="4:7" ht="24" x14ac:dyDescent="0.25">
      <c r="D86" s="32" t="s">
        <v>563</v>
      </c>
      <c r="E86" s="31">
        <v>42991</v>
      </c>
      <c r="F86">
        <v>7717</v>
      </c>
      <c r="G86" t="s">
        <v>334</v>
      </c>
    </row>
    <row r="87" spans="4:7" ht="24" x14ac:dyDescent="0.25">
      <c r="D87" s="32" t="s">
        <v>573</v>
      </c>
      <c r="E87" s="31">
        <v>42996</v>
      </c>
      <c r="F87">
        <v>7717</v>
      </c>
      <c r="G87" t="s">
        <v>334</v>
      </c>
    </row>
    <row r="88" spans="4:7" ht="24" x14ac:dyDescent="0.25">
      <c r="D88" s="32" t="s">
        <v>574</v>
      </c>
      <c r="E88" s="31">
        <v>42989</v>
      </c>
      <c r="F88">
        <v>7717</v>
      </c>
      <c r="G88" t="s">
        <v>334</v>
      </c>
    </row>
    <row r="89" spans="4:7" ht="24" x14ac:dyDescent="0.25">
      <c r="D89" s="32" t="s">
        <v>575</v>
      </c>
      <c r="E89" s="31">
        <v>42997</v>
      </c>
      <c r="F89">
        <v>7717</v>
      </c>
      <c r="G89" t="s">
        <v>334</v>
      </c>
    </row>
    <row r="90" spans="4:7" ht="24" x14ac:dyDescent="0.25">
      <c r="D90" s="32" t="s">
        <v>582</v>
      </c>
      <c r="E90" s="31">
        <v>42996</v>
      </c>
      <c r="F90">
        <v>5317</v>
      </c>
      <c r="G90" t="s">
        <v>78</v>
      </c>
    </row>
    <row r="91" spans="4:7" ht="24" x14ac:dyDescent="0.25">
      <c r="D91" s="32" t="s">
        <v>600</v>
      </c>
      <c r="E91" s="31">
        <v>43003</v>
      </c>
      <c r="F91">
        <v>5317</v>
      </c>
      <c r="G91" t="s">
        <v>78</v>
      </c>
    </row>
    <row r="92" spans="4:7" ht="24" x14ac:dyDescent="0.25">
      <c r="D92" s="32" t="s">
        <v>601</v>
      </c>
      <c r="E92" s="31">
        <v>43003</v>
      </c>
      <c r="F92">
        <v>7717</v>
      </c>
      <c r="G92" t="s">
        <v>334</v>
      </c>
    </row>
    <row r="93" spans="4:7" ht="24" x14ac:dyDescent="0.25">
      <c r="D93" s="32" t="s">
        <v>602</v>
      </c>
      <c r="E93" s="31">
        <v>43003</v>
      </c>
      <c r="F93">
        <v>7717</v>
      </c>
      <c r="G93" t="s">
        <v>334</v>
      </c>
    </row>
    <row r="94" spans="4:7" ht="24" x14ac:dyDescent="0.25">
      <c r="D94" s="32" t="s">
        <v>603</v>
      </c>
      <c r="E94" s="31">
        <v>43003</v>
      </c>
      <c r="F94">
        <v>7717</v>
      </c>
      <c r="G94" t="s">
        <v>334</v>
      </c>
    </row>
    <row r="95" spans="4:7" ht="24" x14ac:dyDescent="0.25">
      <c r="D95" s="32" t="s">
        <v>714</v>
      </c>
      <c r="E95" s="31">
        <v>43034</v>
      </c>
      <c r="F95">
        <v>10717</v>
      </c>
      <c r="G95" t="s">
        <v>204</v>
      </c>
    </row>
    <row r="96" spans="4:7" ht="24" x14ac:dyDescent="0.25">
      <c r="D96" s="32" t="s">
        <v>715</v>
      </c>
      <c r="E96" s="31">
        <v>43034</v>
      </c>
      <c r="F96">
        <v>10717</v>
      </c>
      <c r="G96" t="s">
        <v>204</v>
      </c>
    </row>
    <row r="97" spans="4:7" ht="24" x14ac:dyDescent="0.25">
      <c r="D97" s="32" t="s">
        <v>716</v>
      </c>
      <c r="E97" s="31">
        <v>43026</v>
      </c>
      <c r="F97">
        <v>7717</v>
      </c>
      <c r="G97" t="s">
        <v>334</v>
      </c>
    </row>
    <row r="98" spans="4:7" ht="24" x14ac:dyDescent="0.25">
      <c r="D98" s="32" t="s">
        <v>717</v>
      </c>
      <c r="E98" s="31">
        <v>43026</v>
      </c>
      <c r="F98">
        <v>7717</v>
      </c>
      <c r="G98" t="s">
        <v>334</v>
      </c>
    </row>
    <row r="99" spans="4:7" x14ac:dyDescent="0.25">
      <c r="D99" s="32" t="s">
        <v>290</v>
      </c>
      <c r="E99" s="31">
        <v>43004</v>
      </c>
      <c r="F99">
        <v>12017</v>
      </c>
      <c r="G99" t="s">
        <v>123</v>
      </c>
    </row>
    <row r="100" spans="4:7" x14ac:dyDescent="0.25">
      <c r="D100" s="32" t="s">
        <v>290</v>
      </c>
      <c r="E100" s="31">
        <v>43004</v>
      </c>
      <c r="F100">
        <v>10217</v>
      </c>
      <c r="G100" t="s">
        <v>123</v>
      </c>
    </row>
    <row r="101" spans="4:7" ht="24" x14ac:dyDescent="0.25">
      <c r="D101" s="32" t="s">
        <v>742</v>
      </c>
      <c r="E101" s="31">
        <v>43031</v>
      </c>
      <c r="F101">
        <v>12117</v>
      </c>
      <c r="G101" t="s">
        <v>744</v>
      </c>
    </row>
    <row r="102" spans="4:7" ht="24" x14ac:dyDescent="0.25">
      <c r="D102" s="32" t="s">
        <v>748</v>
      </c>
      <c r="E102" s="31">
        <v>43033</v>
      </c>
      <c r="F102">
        <v>12317</v>
      </c>
      <c r="G102" t="s">
        <v>123</v>
      </c>
    </row>
    <row r="103" spans="4:7" ht="24" x14ac:dyDescent="0.25">
      <c r="D103" s="32" t="s">
        <v>758</v>
      </c>
      <c r="E103" s="31">
        <v>43033</v>
      </c>
      <c r="F103">
        <v>12317</v>
      </c>
      <c r="G10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Relación de Contratos</vt:lpstr>
      <vt:lpstr>Desiertos</vt:lpstr>
      <vt:lpstr>Secop</vt:lpstr>
      <vt:lpstr>Hoja1</vt:lpstr>
      <vt:lpstr>Hoja2</vt:lpstr>
      <vt:lpstr>Hoja3</vt:lpstr>
      <vt:lpstr>'Relación de Contratos'!_GoBack</vt:lpstr>
      <vt:lpstr>Hoja2!Área_de_impresión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Pantoja Lopez</dc:creator>
  <cp:lastModifiedBy>Leidy Johana Atehortua Alvarez</cp:lastModifiedBy>
  <cp:lastPrinted>2018-01-02T16:10:52Z</cp:lastPrinted>
  <dcterms:created xsi:type="dcterms:W3CDTF">2017-03-02T19:54:01Z</dcterms:created>
  <dcterms:modified xsi:type="dcterms:W3CDTF">2021-07-16T12:45:14Z</dcterms:modified>
</cp:coreProperties>
</file>